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 Kolarek\Desktop\Polugodišnji izvještaj o izvršenju fin. plana za 2026\"/>
    </mc:Choice>
  </mc:AlternateContent>
  <xr:revisionPtr revIDLastSave="0" documentId="8_{86408BED-5BE0-4E41-A1A6-F9E107D5670D}" xr6:coauthVersionLast="37" xr6:coauthVersionMax="37" xr10:uidLastSave="{00000000-0000-0000-0000-000000000000}"/>
  <bookViews>
    <workbookView xWindow="-105" yWindow="-105" windowWidth="19425" windowHeight="11025" tabRatio="797" xr2:uid="{00000000-000D-0000-FFFF-FFFF00000000}"/>
  </bookViews>
  <sheets>
    <sheet name="Sažetak " sheetId="12" r:id="rId1"/>
    <sheet name="P i R -Tablica 1." sheetId="1" r:id="rId2"/>
    <sheet name="P i R -Tablica 2." sheetId="3" r:id="rId3"/>
    <sheet name="R -Tablica 3." sheetId="4" r:id="rId4"/>
    <sheet name="Rač fin-Tablica 4." sheetId="2" r:id="rId5"/>
    <sheet name="Rač fin-Tablica 5." sheetId="8" r:id="rId6"/>
    <sheet name="Posebni dio-Tablica 6." sheetId="11" r:id="rId7"/>
  </sheets>
  <definedNames>
    <definedName name="_xlnm.Print_Titles" localSheetId="1">'P i R -Tablica 1.'!$9:$10</definedName>
    <definedName name="_xlnm.Print_Titles" localSheetId="2">'P i R -Tablica 2.'!$4:$5</definedName>
    <definedName name="_xlnm.Print_Titles" localSheetId="6">'Posebni dio-Tablica 6.'!$9:$9</definedName>
    <definedName name="_xlnm.Print_Titles" localSheetId="3">'R -Tablica 3.'!$3:$4</definedName>
    <definedName name="_xlnm.Print_Area" localSheetId="1">'P i R -Tablica 1.'!$A$1:$G$193</definedName>
    <definedName name="_xlnm.Print_Area" localSheetId="2">'P i R -Tablica 2.'!$A$1:$G$52</definedName>
    <definedName name="_xlnm.Print_Area" localSheetId="3">'R -Tablica 3.'!$A$1:$G$38</definedName>
    <definedName name="_xlnm.Print_Area" localSheetId="5">'Rač fin-Tablica 5.'!$A$1:$G$25</definedName>
    <definedName name="_xlnm.Print_Area" localSheetId="0">'Sažetak '!$A$1:$G$39</definedName>
  </definedNames>
  <calcPr calcId="179021"/>
</workbook>
</file>

<file path=xl/calcChain.xml><?xml version="1.0" encoding="utf-8"?>
<calcChain xmlns="http://schemas.openxmlformats.org/spreadsheetml/2006/main">
  <c r="B46" i="3" l="1"/>
  <c r="C46" i="3"/>
  <c r="D46" i="3"/>
  <c r="E46" i="3"/>
  <c r="G31" i="3"/>
  <c r="C9" i="11" l="1"/>
  <c r="D9" i="11"/>
  <c r="B9" i="11"/>
  <c r="C3" i="8"/>
  <c r="D3" i="8"/>
  <c r="E3" i="8"/>
  <c r="B3" i="8"/>
  <c r="C5" i="2"/>
  <c r="D5" i="2"/>
  <c r="E5" i="2"/>
  <c r="B5" i="2"/>
  <c r="C3" i="4"/>
  <c r="D3" i="4"/>
  <c r="C4" i="3"/>
  <c r="D4" i="3"/>
  <c r="E4" i="3"/>
  <c r="B4" i="3"/>
  <c r="E9" i="1"/>
  <c r="D9" i="1"/>
  <c r="C9" i="1"/>
  <c r="B9" i="1"/>
  <c r="G21" i="8"/>
  <c r="F21" i="8"/>
  <c r="G20" i="8"/>
  <c r="F20" i="8"/>
  <c r="G18" i="8"/>
  <c r="F18" i="8"/>
  <c r="G11" i="8"/>
  <c r="F11" i="8"/>
  <c r="G9" i="8"/>
  <c r="F9" i="8"/>
  <c r="G7" i="8"/>
  <c r="F7" i="8"/>
  <c r="G22" i="2"/>
  <c r="F22" i="2"/>
  <c r="G21" i="2"/>
  <c r="F21" i="2"/>
  <c r="G19" i="2"/>
  <c r="F19" i="2"/>
  <c r="G16" i="2"/>
  <c r="F16" i="2"/>
  <c r="G12" i="2"/>
  <c r="F12" i="2"/>
  <c r="G10" i="2"/>
  <c r="F10" i="2"/>
  <c r="G36" i="4"/>
  <c r="F36" i="4"/>
  <c r="G35" i="4"/>
  <c r="F35" i="4"/>
  <c r="G34" i="4"/>
  <c r="F34" i="4"/>
  <c r="G33" i="4"/>
  <c r="F33" i="4"/>
  <c r="G31" i="4"/>
  <c r="G30" i="4"/>
  <c r="F30" i="4"/>
  <c r="G29" i="4"/>
  <c r="G28" i="4"/>
  <c r="G27" i="4"/>
  <c r="F27" i="4"/>
  <c r="G26" i="4"/>
  <c r="F26" i="4"/>
  <c r="G25" i="4"/>
  <c r="G23" i="4"/>
  <c r="F23" i="4"/>
  <c r="G22" i="4"/>
  <c r="F22" i="4"/>
  <c r="G21" i="4"/>
  <c r="F21" i="4"/>
  <c r="G20" i="4"/>
  <c r="F20" i="4"/>
  <c r="G19" i="4"/>
  <c r="F19" i="4"/>
  <c r="G18" i="4"/>
  <c r="F18" i="4"/>
  <c r="G16" i="4"/>
  <c r="F16" i="4"/>
  <c r="G15" i="4"/>
  <c r="F15" i="4"/>
  <c r="G14" i="4"/>
  <c r="F14" i="4"/>
  <c r="G13" i="4"/>
  <c r="F13" i="4"/>
  <c r="G11" i="4"/>
  <c r="F11" i="4"/>
  <c r="G10" i="4"/>
  <c r="F10" i="4"/>
  <c r="G9" i="4"/>
  <c r="F9" i="4"/>
  <c r="G8" i="4"/>
  <c r="F8" i="4"/>
  <c r="G7" i="4"/>
  <c r="F7" i="4"/>
  <c r="G50" i="3"/>
  <c r="F50" i="3"/>
  <c r="G48" i="3"/>
  <c r="F48" i="3"/>
  <c r="G47" i="3"/>
  <c r="F47" i="3"/>
  <c r="G45" i="3"/>
  <c r="G40" i="3"/>
  <c r="G37" i="3"/>
  <c r="G36" i="3"/>
  <c r="G34" i="3"/>
  <c r="G32" i="3"/>
  <c r="G24" i="3"/>
  <c r="F24" i="3"/>
  <c r="G23" i="3"/>
  <c r="F23" i="3"/>
  <c r="G21" i="3"/>
  <c r="G17" i="3"/>
  <c r="G16" i="3"/>
  <c r="G13" i="3"/>
  <c r="G12" i="3"/>
  <c r="G10" i="3"/>
  <c r="G8" i="3"/>
  <c r="G191" i="1"/>
  <c r="F191" i="1"/>
  <c r="G189" i="1"/>
  <c r="F189" i="1"/>
  <c r="G185" i="1"/>
  <c r="F185" i="1"/>
  <c r="G183" i="1"/>
  <c r="F183" i="1"/>
  <c r="G181" i="1"/>
  <c r="F181" i="1"/>
  <c r="G180" i="1"/>
  <c r="F180" i="1"/>
  <c r="G178" i="1"/>
  <c r="F178" i="1"/>
  <c r="G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8" i="1"/>
  <c r="F168" i="1"/>
  <c r="G167" i="1"/>
  <c r="F167" i="1"/>
  <c r="G166" i="1"/>
  <c r="F166" i="1"/>
  <c r="G162" i="1"/>
  <c r="F162" i="1"/>
  <c r="G161" i="1"/>
  <c r="F161" i="1"/>
  <c r="G155" i="1"/>
  <c r="F155" i="1"/>
  <c r="G153" i="1"/>
  <c r="F153" i="1"/>
  <c r="G152" i="1"/>
  <c r="G148" i="1"/>
  <c r="F148" i="1"/>
  <c r="G147" i="1"/>
  <c r="F147" i="1"/>
  <c r="G143" i="1"/>
  <c r="F143" i="1"/>
  <c r="G139" i="1"/>
  <c r="F139" i="1"/>
  <c r="G138" i="1"/>
  <c r="F138" i="1"/>
  <c r="G137" i="1"/>
  <c r="F137" i="1"/>
  <c r="G136" i="1"/>
  <c r="G134" i="1"/>
  <c r="F134" i="1"/>
  <c r="G133" i="1"/>
  <c r="F133" i="1"/>
  <c r="G129" i="1"/>
  <c r="G128" i="1"/>
  <c r="F128" i="1"/>
  <c r="G127" i="1"/>
  <c r="G126" i="1"/>
  <c r="G125" i="1"/>
  <c r="F125" i="1"/>
  <c r="G124" i="1"/>
  <c r="G123" i="1"/>
  <c r="F123" i="1"/>
  <c r="G121" i="1"/>
  <c r="F121" i="1"/>
  <c r="G119" i="1"/>
  <c r="G118" i="1"/>
  <c r="G117" i="1"/>
  <c r="G116" i="1"/>
  <c r="G115" i="1"/>
  <c r="G114" i="1"/>
  <c r="G113" i="1"/>
  <c r="G112" i="1"/>
  <c r="G111" i="1"/>
  <c r="G109" i="1"/>
  <c r="G108" i="1"/>
  <c r="G107" i="1"/>
  <c r="G106" i="1"/>
  <c r="G105" i="1"/>
  <c r="G104" i="1"/>
  <c r="G102" i="1"/>
  <c r="G101" i="1"/>
  <c r="G100" i="1"/>
  <c r="G99" i="1"/>
  <c r="G95" i="1"/>
  <c r="F95" i="1"/>
  <c r="G94" i="1"/>
  <c r="G93" i="1"/>
  <c r="F93" i="1"/>
  <c r="G91" i="1"/>
  <c r="G89" i="1"/>
  <c r="G88" i="1"/>
  <c r="G87" i="1"/>
  <c r="F87" i="1"/>
  <c r="G86" i="1"/>
  <c r="G78" i="1"/>
  <c r="F78" i="1"/>
  <c r="G76" i="1"/>
  <c r="F76" i="1"/>
  <c r="G75" i="1"/>
  <c r="F75" i="1"/>
  <c r="G74" i="1"/>
  <c r="F74" i="1"/>
  <c r="G72" i="1"/>
  <c r="F72" i="1"/>
  <c r="G65" i="1"/>
  <c r="F65" i="1"/>
  <c r="G61" i="1"/>
  <c r="F61" i="1"/>
  <c r="G58" i="1"/>
  <c r="F58" i="1"/>
  <c r="G57" i="1"/>
  <c r="G56" i="1"/>
  <c r="G52" i="1"/>
  <c r="F52" i="1"/>
  <c r="G51" i="1"/>
  <c r="G49" i="1"/>
  <c r="G48" i="1"/>
  <c r="F48" i="1"/>
  <c r="G44" i="1"/>
  <c r="G40" i="1"/>
  <c r="F40" i="1"/>
  <c r="G39" i="1"/>
  <c r="F39" i="1"/>
  <c r="G38" i="1"/>
  <c r="F38" i="1"/>
  <c r="G37" i="1"/>
  <c r="G33" i="1"/>
  <c r="G32" i="1"/>
  <c r="G31" i="1"/>
  <c r="F31" i="1"/>
  <c r="G30" i="1"/>
  <c r="G28" i="1"/>
  <c r="F28" i="1"/>
  <c r="G27" i="1"/>
  <c r="F27" i="1"/>
  <c r="G25" i="1"/>
  <c r="F25" i="1"/>
  <c r="G24" i="1"/>
  <c r="G22" i="1"/>
  <c r="F22" i="1"/>
  <c r="G21" i="1"/>
  <c r="F21" i="1"/>
  <c r="G19" i="1"/>
  <c r="F19" i="1"/>
  <c r="G18" i="1"/>
  <c r="F18" i="1"/>
  <c r="G17" i="1"/>
  <c r="F17" i="1"/>
  <c r="G16" i="1"/>
  <c r="F16" i="1"/>
  <c r="G14" i="1"/>
  <c r="F14" i="1"/>
  <c r="C6" i="8" l="1"/>
  <c r="D6" i="8"/>
  <c r="E6" i="8"/>
  <c r="C8" i="8"/>
  <c r="D8" i="8"/>
  <c r="E8" i="8"/>
  <c r="C10" i="8"/>
  <c r="D10" i="8"/>
  <c r="E10" i="8"/>
  <c r="C17" i="8"/>
  <c r="D17" i="8"/>
  <c r="E17" i="8"/>
  <c r="C19" i="8"/>
  <c r="D19" i="8"/>
  <c r="E19" i="8"/>
  <c r="B19" i="8"/>
  <c r="B17" i="8"/>
  <c r="B10" i="8"/>
  <c r="B8" i="8"/>
  <c r="B6" i="8"/>
  <c r="C18" i="2"/>
  <c r="D18" i="2"/>
  <c r="E18" i="2"/>
  <c r="C20" i="2"/>
  <c r="D20" i="2"/>
  <c r="E20" i="2"/>
  <c r="B20" i="2"/>
  <c r="B18" i="2"/>
  <c r="C9" i="2"/>
  <c r="D9" i="2"/>
  <c r="E9" i="2"/>
  <c r="C11" i="2"/>
  <c r="D11" i="2"/>
  <c r="E11" i="2"/>
  <c r="B11" i="2"/>
  <c r="B9" i="2"/>
  <c r="C6" i="4"/>
  <c r="D6" i="4"/>
  <c r="E6" i="4"/>
  <c r="C12" i="4"/>
  <c r="D12" i="4"/>
  <c r="E12" i="4"/>
  <c r="C17" i="4"/>
  <c r="D17" i="4"/>
  <c r="E17" i="4"/>
  <c r="C24" i="4"/>
  <c r="D24" i="4"/>
  <c r="E24" i="4"/>
  <c r="C32" i="4"/>
  <c r="D32" i="4"/>
  <c r="E32" i="4"/>
  <c r="B32" i="4"/>
  <c r="B24" i="4"/>
  <c r="B17" i="4"/>
  <c r="B12" i="4"/>
  <c r="B6" i="4"/>
  <c r="C49" i="3"/>
  <c r="D49" i="3"/>
  <c r="E49" i="3"/>
  <c r="B49" i="3"/>
  <c r="C22" i="3"/>
  <c r="D22" i="3"/>
  <c r="E22" i="3"/>
  <c r="B22" i="3"/>
  <c r="E13" i="1"/>
  <c r="G13" i="1" s="1"/>
  <c r="B13" i="1"/>
  <c r="E15" i="1"/>
  <c r="E20" i="1"/>
  <c r="E23" i="1"/>
  <c r="E26" i="1"/>
  <c r="E29" i="1"/>
  <c r="E36" i="1"/>
  <c r="E43" i="1"/>
  <c r="E47" i="1"/>
  <c r="E50" i="1"/>
  <c r="E55" i="1"/>
  <c r="E60" i="1"/>
  <c r="E64" i="1"/>
  <c r="C69" i="1"/>
  <c r="D69" i="1"/>
  <c r="E71" i="1"/>
  <c r="E73" i="1"/>
  <c r="E77" i="1"/>
  <c r="E85" i="1"/>
  <c r="E90" i="1"/>
  <c r="E92" i="1"/>
  <c r="E103" i="1"/>
  <c r="E110" i="1"/>
  <c r="G110" i="1" s="1"/>
  <c r="E120" i="1"/>
  <c r="G120" i="1" s="1"/>
  <c r="E122" i="1"/>
  <c r="G122" i="1" s="1"/>
  <c r="E132" i="1"/>
  <c r="G132" i="1" s="1"/>
  <c r="E135" i="1"/>
  <c r="E142" i="1"/>
  <c r="G142" i="1" s="1"/>
  <c r="E146" i="1"/>
  <c r="E151" i="1"/>
  <c r="E154" i="1"/>
  <c r="G154" i="1" s="1"/>
  <c r="E160" i="1"/>
  <c r="E165" i="1"/>
  <c r="G165" i="1" s="1"/>
  <c r="E169" i="1"/>
  <c r="E177" i="1"/>
  <c r="G177" i="1" s="1"/>
  <c r="E179" i="1"/>
  <c r="E182" i="1"/>
  <c r="G182" i="1" s="1"/>
  <c r="E184" i="1"/>
  <c r="G184" i="1" s="1"/>
  <c r="E188" i="1"/>
  <c r="G188" i="1" s="1"/>
  <c r="E190" i="1"/>
  <c r="G190" i="1" s="1"/>
  <c r="B190" i="1"/>
  <c r="B188" i="1"/>
  <c r="B184" i="1"/>
  <c r="B182" i="1"/>
  <c r="F182" i="1" s="1"/>
  <c r="B179" i="1"/>
  <c r="B177" i="1"/>
  <c r="F177" i="1" s="1"/>
  <c r="B169" i="1"/>
  <c r="B160" i="1"/>
  <c r="B154" i="1"/>
  <c r="B151" i="1"/>
  <c r="B146" i="1"/>
  <c r="B145" i="1" s="1"/>
  <c r="B142" i="1"/>
  <c r="B135" i="1"/>
  <c r="B132" i="1"/>
  <c r="B122" i="1"/>
  <c r="B120" i="1"/>
  <c r="F120" i="1" s="1"/>
  <c r="B110" i="1"/>
  <c r="B103" i="1"/>
  <c r="B92" i="1"/>
  <c r="B90" i="1"/>
  <c r="B85" i="1"/>
  <c r="B77" i="1"/>
  <c r="B73" i="1"/>
  <c r="B71" i="1"/>
  <c r="B70" i="1" s="1"/>
  <c r="B69" i="1" s="1"/>
  <c r="B29" i="1"/>
  <c r="B55" i="1"/>
  <c r="B64" i="1"/>
  <c r="B63" i="1" s="1"/>
  <c r="B60" i="1"/>
  <c r="B50" i="1"/>
  <c r="B47" i="1"/>
  <c r="B43" i="1"/>
  <c r="B42" i="1" s="1"/>
  <c r="B36" i="1"/>
  <c r="B35" i="1" s="1"/>
  <c r="B26" i="1"/>
  <c r="B23" i="1"/>
  <c r="B20" i="1"/>
  <c r="B15" i="1"/>
  <c r="C22" i="12"/>
  <c r="D22" i="12"/>
  <c r="E22" i="12"/>
  <c r="C23" i="12"/>
  <c r="D23" i="12"/>
  <c r="E23" i="12"/>
  <c r="B23" i="12"/>
  <c r="F184" i="1" l="1"/>
  <c r="F190" i="1"/>
  <c r="B23" i="8"/>
  <c r="B17" i="2"/>
  <c r="B24" i="2" s="1"/>
  <c r="B187" i="1"/>
  <c r="F188" i="1"/>
  <c r="E159" i="1"/>
  <c r="G159" i="1" s="1"/>
  <c r="G160" i="1"/>
  <c r="B159" i="1"/>
  <c r="F160" i="1"/>
  <c r="F154" i="1"/>
  <c r="B141" i="1"/>
  <c r="F142" i="1"/>
  <c r="F132" i="1"/>
  <c r="G151" i="1"/>
  <c r="F151" i="1"/>
  <c r="F122" i="1"/>
  <c r="G22" i="12"/>
  <c r="F23" i="12"/>
  <c r="G23" i="12"/>
  <c r="G85" i="1"/>
  <c r="F85" i="1"/>
  <c r="G90" i="1"/>
  <c r="F90" i="1"/>
  <c r="G92" i="1"/>
  <c r="F92" i="1"/>
  <c r="G98" i="1"/>
  <c r="F98" i="1"/>
  <c r="F103" i="1"/>
  <c r="G103" i="1"/>
  <c r="F110" i="1"/>
  <c r="G135" i="1"/>
  <c r="F135" i="1"/>
  <c r="E145" i="1"/>
  <c r="F146" i="1"/>
  <c r="G146" i="1"/>
  <c r="F169" i="1"/>
  <c r="G169" i="1"/>
  <c r="G179" i="1"/>
  <c r="F179" i="1"/>
  <c r="G19" i="8"/>
  <c r="F19" i="8"/>
  <c r="G17" i="8"/>
  <c r="F17" i="8"/>
  <c r="G10" i="8"/>
  <c r="F10" i="8"/>
  <c r="G8" i="8"/>
  <c r="F8" i="8"/>
  <c r="G6" i="8"/>
  <c r="F6" i="8"/>
  <c r="G20" i="2"/>
  <c r="F20" i="2"/>
  <c r="G18" i="2"/>
  <c r="F18" i="2"/>
  <c r="G11" i="2"/>
  <c r="F11" i="2"/>
  <c r="E8" i="2"/>
  <c r="G9" i="2"/>
  <c r="F9" i="2"/>
  <c r="F32" i="4"/>
  <c r="G32" i="4"/>
  <c r="G24" i="4"/>
  <c r="F24" i="4"/>
  <c r="G17" i="4"/>
  <c r="F17" i="4"/>
  <c r="G12" i="4"/>
  <c r="F12" i="4"/>
  <c r="G6" i="4"/>
  <c r="F6" i="4"/>
  <c r="G49" i="3"/>
  <c r="F49" i="3"/>
  <c r="G46" i="3"/>
  <c r="F46" i="3"/>
  <c r="G38" i="3"/>
  <c r="G35" i="3"/>
  <c r="G33" i="3"/>
  <c r="G22" i="3"/>
  <c r="F22" i="3"/>
  <c r="G20" i="3"/>
  <c r="G14" i="3"/>
  <c r="G11" i="3"/>
  <c r="G9" i="3"/>
  <c r="G7" i="3"/>
  <c r="G77" i="1"/>
  <c r="F77" i="1"/>
  <c r="G73" i="1"/>
  <c r="F73" i="1"/>
  <c r="E70" i="1"/>
  <c r="G71" i="1"/>
  <c r="F71" i="1"/>
  <c r="G64" i="1"/>
  <c r="F64" i="1"/>
  <c r="G60" i="1"/>
  <c r="F60" i="1"/>
  <c r="G55" i="1"/>
  <c r="F55" i="1"/>
  <c r="G50" i="1"/>
  <c r="F50" i="1"/>
  <c r="B46" i="1"/>
  <c r="G47" i="1"/>
  <c r="F47" i="1"/>
  <c r="E42" i="1"/>
  <c r="G43" i="1"/>
  <c r="F43" i="1"/>
  <c r="E35" i="1"/>
  <c r="G36" i="1"/>
  <c r="F36" i="1"/>
  <c r="G29" i="1"/>
  <c r="F29" i="1"/>
  <c r="F26" i="1"/>
  <c r="G26" i="1"/>
  <c r="G23" i="1"/>
  <c r="F23" i="1"/>
  <c r="G20" i="1"/>
  <c r="F20" i="1"/>
  <c r="F15" i="1"/>
  <c r="G15" i="1"/>
  <c r="F13" i="1"/>
  <c r="D23" i="8"/>
  <c r="E13" i="8"/>
  <c r="C13" i="8"/>
  <c r="C8" i="2"/>
  <c r="C14" i="2" s="1"/>
  <c r="D8" i="2"/>
  <c r="D14" i="2" s="1"/>
  <c r="B38" i="4"/>
  <c r="E97" i="1"/>
  <c r="G97" i="1" s="1"/>
  <c r="C23" i="8"/>
  <c r="E23" i="8"/>
  <c r="D13" i="8"/>
  <c r="B13" i="8"/>
  <c r="E17" i="2"/>
  <c r="C17" i="2"/>
  <c r="C24" i="2" s="1"/>
  <c r="D17" i="2"/>
  <c r="B8" i="2"/>
  <c r="B22" i="12" s="1"/>
  <c r="F22" i="12" s="1"/>
  <c r="C38" i="4"/>
  <c r="E38" i="4"/>
  <c r="D38" i="4"/>
  <c r="D52" i="3"/>
  <c r="B52" i="3"/>
  <c r="C52" i="3"/>
  <c r="E52" i="3"/>
  <c r="D26" i="3"/>
  <c r="B26" i="3"/>
  <c r="C26" i="3"/>
  <c r="E26" i="3"/>
  <c r="E54" i="1"/>
  <c r="B131" i="1"/>
  <c r="B150" i="1"/>
  <c r="B84" i="1"/>
  <c r="E150" i="1"/>
  <c r="E63" i="1"/>
  <c r="B12" i="1"/>
  <c r="E141" i="1"/>
  <c r="G141" i="1" s="1"/>
  <c r="E84" i="1"/>
  <c r="E187" i="1"/>
  <c r="G187" i="1" s="1"/>
  <c r="E131" i="1"/>
  <c r="E12" i="1"/>
  <c r="G12" i="1" s="1"/>
  <c r="D81" i="1"/>
  <c r="B54" i="1"/>
  <c r="E36" i="12"/>
  <c r="F159" i="1" l="1"/>
  <c r="F187" i="1"/>
  <c r="F141" i="1"/>
  <c r="G150" i="1"/>
  <c r="F150" i="1"/>
  <c r="G84" i="1"/>
  <c r="F84" i="1"/>
  <c r="F97" i="1"/>
  <c r="B83" i="1"/>
  <c r="B27" i="12" s="1"/>
  <c r="G131" i="1"/>
  <c r="F131" i="1"/>
  <c r="F145" i="1"/>
  <c r="G145" i="1"/>
  <c r="G164" i="1"/>
  <c r="G23" i="8"/>
  <c r="F23" i="8"/>
  <c r="G13" i="8"/>
  <c r="F13" i="8"/>
  <c r="E24" i="2"/>
  <c r="F17" i="2"/>
  <c r="G17" i="2"/>
  <c r="E14" i="2"/>
  <c r="G8" i="2"/>
  <c r="F8" i="2"/>
  <c r="B14" i="2"/>
  <c r="F38" i="4"/>
  <c r="G38" i="4"/>
  <c r="F52" i="3"/>
  <c r="G52" i="3"/>
  <c r="F26" i="3"/>
  <c r="G26" i="3"/>
  <c r="C81" i="1"/>
  <c r="E69" i="1"/>
  <c r="G70" i="1"/>
  <c r="F70" i="1"/>
  <c r="F63" i="1"/>
  <c r="G63" i="1"/>
  <c r="G54" i="1"/>
  <c r="F54" i="1"/>
  <c r="G46" i="1"/>
  <c r="F46" i="1"/>
  <c r="G42" i="1"/>
  <c r="F42" i="1"/>
  <c r="F35" i="1"/>
  <c r="G35" i="1"/>
  <c r="F12" i="1"/>
  <c r="E83" i="1"/>
  <c r="D24" i="2"/>
  <c r="C193" i="1"/>
  <c r="G158" i="1"/>
  <c r="B11" i="1"/>
  <c r="D193" i="1"/>
  <c r="D36" i="12"/>
  <c r="C26" i="12"/>
  <c r="C27" i="12"/>
  <c r="C24" i="12"/>
  <c r="B24" i="12"/>
  <c r="C20" i="12"/>
  <c r="F83" i="1" l="1"/>
  <c r="G83" i="1"/>
  <c r="G24" i="2"/>
  <c r="F24" i="2"/>
  <c r="G14" i="2"/>
  <c r="F14" i="2"/>
  <c r="G69" i="1"/>
  <c r="F69" i="1"/>
  <c r="G11" i="1"/>
  <c r="E81" i="1"/>
  <c r="G81" i="1" s="1"/>
  <c r="B26" i="12"/>
  <c r="F11" i="1"/>
  <c r="B81" i="1"/>
  <c r="E193" i="1"/>
  <c r="D20" i="12"/>
  <c r="D27" i="12"/>
  <c r="C28" i="12"/>
  <c r="D24" i="12"/>
  <c r="D26" i="12"/>
  <c r="E24" i="12"/>
  <c r="E27" i="12" l="1"/>
  <c r="F27" i="12" s="1"/>
  <c r="G193" i="1"/>
  <c r="B20" i="12"/>
  <c r="F81" i="1"/>
  <c r="B28" i="12"/>
  <c r="E26" i="12"/>
  <c r="F26" i="12" s="1"/>
  <c r="E20" i="12"/>
  <c r="D28" i="12"/>
  <c r="D38" i="12" s="1"/>
  <c r="G27" i="12" l="1"/>
  <c r="E28" i="12"/>
  <c r="G26" i="12"/>
  <c r="B193" i="1"/>
  <c r="F193" i="1" s="1"/>
  <c r="F165" i="1"/>
  <c r="B168" i="1"/>
</calcChain>
</file>

<file path=xl/sharedStrings.xml><?xml version="1.0" encoding="utf-8"?>
<sst xmlns="http://schemas.openxmlformats.org/spreadsheetml/2006/main" count="503" uniqueCount="311">
  <si>
    <t>A. RAČUN PRIHODA I RASHODA</t>
  </si>
  <si>
    <t>6 Prihodi poslovanja</t>
  </si>
  <si>
    <t>63 Pomoći iz inozemstva i od subjekata unutar općeg proračuna</t>
  </si>
  <si>
    <t>631 Pomoći od inozemnih vlada</t>
  </si>
  <si>
    <t>6311 Tekuće pomoći od inozemnih vlada</t>
  </si>
  <si>
    <t>632 Pomoći od međunarodnih organizacija te institucija i tijela EU</t>
  </si>
  <si>
    <t>6321 Tekuće pomoći od međunarodnih organizacija</t>
  </si>
  <si>
    <t>638 Pomoći temeljem prijenosa EU sredstava</t>
  </si>
  <si>
    <t>6381 Tekuće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</si>
  <si>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</si>
  <si>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</si>
  <si>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</si>
  <si>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</si>
  <si>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65 Prihodi od upravnih i administrativnih pristojbi, pristojbi po posebnim propisima i naknada</t>
  </si>
  <si>
    <t>652 Prihodi po posebnim propisima</t>
  </si>
  <si>
    <t>6526 Ostali nespomenuti prihodi</t>
  </si>
  <si>
    <t>661 Prihodi od prodaje proizvoda i robe te pruženih usluga</t>
  </si>
  <si>
    <t>6615 Prihodi od pruženih usluga</t>
  </si>
  <si>
    <t>7 Prihodi od prodaje nefinancijske imovine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</si>
  <si>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</si>
  <si>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</si>
  <si>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</si>
  <si>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</si>
  <si>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</si>
  <si>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</si>
  <si>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</si>
  <si>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</si>
  <si>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</si>
  <si>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</si>
  <si>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</si>
  <si>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</si>
  <si>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</si>
  <si>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</si>
  <si>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</si>
  <si>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</si>
  <si>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</si>
  <si>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</si>
  <si>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</si>
  <si>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</si>
  <si>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</si>
  <si>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</si>
  <si>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</si>
  <si>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</si>
  <si>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</si>
  <si>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</si>
  <si>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</si>
  <si>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</si>
  <si>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</si>
  <si>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</si>
  <si>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</si>
  <si>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</si>
  <si>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</si>
  <si>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</si>
  <si>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</si>
  <si>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</si>
  <si>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</si>
  <si>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</si>
  <si>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</si>
  <si>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</si>
  <si>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</si>
  <si>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</si>
  <si>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</si>
  <si>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</si>
  <si>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</si>
  <si>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3432 Negativne tečajne razlike i razlike zbog primjene valutne klauzule</t>
  </si>
  <si>
    <t>3433 Zatezne kamate</t>
  </si>
  <si>
    <t>3434 Ostali nespomenuti financijski rashodi</t>
  </si>
  <si>
    <t>35 Subvencije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</si>
  <si>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</si>
  <si>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</si>
  <si>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</si>
  <si>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</si>
  <si>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</si>
  <si>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</si>
  <si>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383 Kazne, penali i naknade štete</t>
  </si>
  <si>
    <t>3831 Naknade šteta pravnim i fizičkim osobama</t>
  </si>
  <si>
    <t>4 Rashodi za nabavu nefinancijske imovine</t>
  </si>
  <si>
    <t>41 Rashodi za nabavu neproizvedene dugotrajne imovine</t>
  </si>
  <si>
    <t>412 Nematerijalna imovina</t>
  </si>
  <si>
    <t>4123 Licence</t>
  </si>
  <si>
    <t>42 Rashodi za nabavu proizvedene dugotrajne imovine</t>
  </si>
  <si>
    <t>421 Građevinski objekti</t>
  </si>
  <si>
    <t>4212 Poslovni objekti</t>
  </si>
  <si>
    <t>422 Postrojenja i oprema</t>
  </si>
  <si>
    <t>4221 Uredska oprema i namještaj</t>
  </si>
  <si>
    <t>4222 Komunikacijska oprema</t>
  </si>
  <si>
    <t>4223 Oprema za održavanje i zaštitu</t>
  </si>
  <si>
    <t>4224 Medicinska i laboratorijska oprema</t>
  </si>
  <si>
    <t>4227 Uređaji, strojevi i oprema za ostale namjene</t>
  </si>
  <si>
    <t>423 Prijevozna sredstva</t>
  </si>
  <si>
    <t>4231 Prijevozna sredstva u cestovnom prometu</t>
  </si>
  <si>
    <t>424 Knjige, umjetnička djela i ostale izložbene vrijednosti</t>
  </si>
  <si>
    <t>4241 Knjige</t>
  </si>
  <si>
    <t>4242 Umjetnička djela (izložena u galerijama, muzejima i slično)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</si>
  <si>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</si>
  <si>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</si>
  <si>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</si>
  <si>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</si>
  <si>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</si>
  <si>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452 Dodatna ulaganja na postrojenjima i opremi</t>
  </si>
  <si>
    <t>4521 Dodatna ulaganja na postrojenjima i opremi</t>
  </si>
  <si>
    <t>SVEUKUPNO RASHODI</t>
  </si>
  <si>
    <t>B. RAČUN FINANCIRANJA</t>
  </si>
  <si>
    <t>8 Primici od financijske imovine i zaduživanja</t>
  </si>
  <si>
    <t>84 Primici od zaduživanja</t>
  </si>
  <si>
    <t>844 Primljeni krediti i zajmovi od kreditnih i ostalih financijskih institucija izvan javnog sektora</t>
  </si>
  <si>
    <t>SVEUKUPNO PRIMICI</t>
  </si>
  <si>
    <t>5 Izdaci za financijsku imovinu i otplate zajmova</t>
  </si>
  <si>
    <t>54 Izdaci za otplatu glavnice primljenih kredita i zajmova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</si>
  <si>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</si>
  <si>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</si>
  <si>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SVEUKUPNO IZDACI</t>
  </si>
  <si>
    <t>Brojčana oznaka i naziv računa prihoda i rashoda</t>
  </si>
  <si>
    <t>6=5/2*100</t>
  </si>
  <si>
    <t>7=5/4*100</t>
  </si>
  <si>
    <t xml:space="preserve">Članak 2. </t>
  </si>
  <si>
    <t>Brojčana oznaka i naziv izvora financiranja</t>
  </si>
  <si>
    <t>PRIHODI PO IZVORIMA FINANCIRANJA</t>
  </si>
  <si>
    <t>RASHODI PO IZVORIMA FINANCIRANJA</t>
  </si>
  <si>
    <t>Brojčana oznaka i naziv funkcijske klasifikacije</t>
  </si>
  <si>
    <t>Funk. klas: 04 Ekonomski poslovi</t>
  </si>
  <si>
    <t>Funk. klas: 05 Zaštita okoliša</t>
  </si>
  <si>
    <t>Funk. klas: 07 Zdravstvo</t>
  </si>
  <si>
    <t>Funk. klas: 09 Obrazovanje</t>
  </si>
  <si>
    <t>Funk. klas: 10 Socijalna zaštita</t>
  </si>
  <si>
    <t>RASHODI PREMA FUNKCIJSKOJ KLASIFIKACIJI</t>
  </si>
  <si>
    <t>Brojčana oznaka i naziv računa primitaka i izdataka</t>
  </si>
  <si>
    <t>PRIMICI PO IZVORIMA FINANCIRANJA</t>
  </si>
  <si>
    <t>IZDACI PO IZVORIMA FINANCIRANJA</t>
  </si>
  <si>
    <t>I. OPĆI DIO</t>
  </si>
  <si>
    <t>Članak 1.</t>
  </si>
  <si>
    <t>Opis</t>
  </si>
  <si>
    <t>RAZLIKA - VIŠAK/MANJAK</t>
  </si>
  <si>
    <t>NETO FINANCIRANJE</t>
  </si>
  <si>
    <t>UKUPAN DONOS MANJKA IZ PRETHODNIH GODINA*</t>
  </si>
  <si>
    <t>UKUPAN DONOS VIŠKA IZ PRETHODNIH GODINA*</t>
  </si>
  <si>
    <t>RASHODI I IZDACI</t>
  </si>
  <si>
    <t>RAZLIKA - višak/manjak</t>
  </si>
  <si>
    <t>II. POSEBNI DIO</t>
  </si>
  <si>
    <t>Članak 3.</t>
  </si>
  <si>
    <t>5=4/3*100</t>
  </si>
  <si>
    <t xml:space="preserve">PRIHODI I PRIMICI </t>
  </si>
  <si>
    <t>D. SREDSTVA IZ PRETHODNIH GODINA</t>
  </si>
  <si>
    <t>6382 Kapitalne pomoći temeljem prijenosa EU sredstava</t>
  </si>
  <si>
    <t>3113 Plaće za prekovremeni rad</t>
  </si>
  <si>
    <t>3131 Doprinosi za mirovinsko osiguranje</t>
  </si>
  <si>
    <t>3813 Tekuće donacije iz EU sredstava</t>
  </si>
  <si>
    <t>Izvor: 11 Opći prihodi i primici</t>
  </si>
  <si>
    <t>Izvor: 71 Prihodi od nefinancijske imovine</t>
  </si>
  <si>
    <t>Izvor: 81 Namjenski primici od zaduživanja</t>
  </si>
  <si>
    <t>Izvor: 43 Ostali prihodi za posebne namjene</t>
  </si>
  <si>
    <t>Izvor: 51 Pomoći EU</t>
  </si>
  <si>
    <t>Izvor: 52 Ostale pomoći</t>
  </si>
  <si>
    <t>Izvor: 44 Decentralizirana sredstva</t>
  </si>
  <si>
    <t>Izvor: 31 Vlastiti prihodi</t>
  </si>
  <si>
    <t>VIŠAK/MANJAK IZ PRETHODNIH GODINA ZA RASPOREDITI/POKRITI</t>
  </si>
  <si>
    <t xml:space="preserve">Indeks 
% </t>
  </si>
  <si>
    <t>4225 Instrumenti, uređaji i strojevi</t>
  </si>
  <si>
    <t>4226 Sportska i glazbena oprema</t>
  </si>
  <si>
    <t>Izvor: 1 OPĆI PRIHODI I PRIMICI</t>
  </si>
  <si>
    <t>Izvor: 3 VLASTITI PRIHODI</t>
  </si>
  <si>
    <t>Izvor: 4 PRIHODI ZA POSEBNE NAMJENE</t>
  </si>
  <si>
    <t>Izvor: 5 POMOĆI</t>
  </si>
  <si>
    <t>Izvor: 72 Prihodi od nadoknade šteta s osnova osiguranja</t>
  </si>
  <si>
    <t>Izvor: 8 NAMJENSKI PRIMICI OD ZADUŽIVANJA</t>
  </si>
  <si>
    <t>042 Poljoprivreda, šumarstvo, ribarstvo i lov</t>
  </si>
  <si>
    <t>044 Rudarstvo, proizvodnja i građevinarstvo</t>
  </si>
  <si>
    <t>045 Promet</t>
  </si>
  <si>
    <t>047 Ostale industrije</t>
  </si>
  <si>
    <t>051 Gospodarenje otpadom</t>
  </si>
  <si>
    <t>053 Smanjenje zagađivanja</t>
  </si>
  <si>
    <t>054 Zaštita bioraznolikosti i krajolika</t>
  </si>
  <si>
    <t>056 Poslovi i usluge zaštite okoliša koji nisu drugdje svrstani</t>
  </si>
  <si>
    <t>071 Medicinski proizvodi, pribor i oprema</t>
  </si>
  <si>
    <t>072 Službe za vanjske pacijente</t>
  </si>
  <si>
    <t>074 Službe javnog zdravstva</t>
  </si>
  <si>
    <t>075 Istraživanje i razvoj zdravstva</t>
  </si>
  <si>
    <t>076 Poslovi i usluge zdravstva koji nisu drugdje svrstani</t>
  </si>
  <si>
    <t>091 Predškolsko i osnovno obrazovanje</t>
  </si>
  <si>
    <t>092 Srednjoškolsko obrazovanje</t>
  </si>
  <si>
    <t>094 Visoka naobrazba</t>
  </si>
  <si>
    <t>095 Obrazovanje koje se ne može definirati po stupnju</t>
  </si>
  <si>
    <t>096 Dodatne usluge u obrazovanju</t>
  </si>
  <si>
    <t>097 Istraživanje i razvoj obrazovanja</t>
  </si>
  <si>
    <t>098 Usluge obrazovanja koje nisu drugdje svrstane</t>
  </si>
  <si>
    <t>102 Starost</t>
  </si>
  <si>
    <t>106 Stanovanje</t>
  </si>
  <si>
    <t>107 Socijalna pomoć stanovništvu koje nije obuhvaćeno redovnim socijalnim programima</t>
  </si>
  <si>
    <t>109 Aktivnosti socijalne zaštite koje nisu drugdje svrstane</t>
  </si>
  <si>
    <t>842 Primljeni krediti i zajmovi od kreditnih i ostalih financijskih institucija u javnom sektoru</t>
  </si>
  <si>
    <t>Indeks 
%</t>
  </si>
  <si>
    <t>Indeks
 %</t>
  </si>
  <si>
    <t>6631 Tekuće donacije</t>
  </si>
  <si>
    <t>Izvor: 61 Donacije</t>
  </si>
  <si>
    <t>Izvor: 6 DONACIJE</t>
  </si>
  <si>
    <t>8422 Primljeni krediti od kreditnih institucija u javnom sektoru</t>
  </si>
  <si>
    <t>8443 Primljeni krediti od tuzemnih kreditnih institucija izvan javnog sektora</t>
  </si>
  <si>
    <t>6323 Tekuće pomoći od institucija i tijela EU</t>
  </si>
  <si>
    <t>6324 Kapitalne pomoći od institucija i tijela EU</t>
  </si>
  <si>
    <t>6419 Ostali prihodi od financijske imovine</t>
  </si>
  <si>
    <t>72 Prihodi od prodaje proizvedene dugotrajne imovine</t>
  </si>
  <si>
    <t>722 Prihodi od prodaje postrojenja i opreme</t>
  </si>
  <si>
    <t>7221 Uredska oprema i namještaj</t>
  </si>
  <si>
    <t>7222 Komunikacijska oprema</t>
  </si>
  <si>
    <t>4214 Ostali građevinski objekti</t>
  </si>
  <si>
    <t>6322 Kapitalne pomoći od međunarodnih organizacija</t>
  </si>
  <si>
    <t>66 Prihodi od prodaje proizvoda i robe te pruženih usluga i prihodi od donacija te povrati po protestiranim jamstvima</t>
  </si>
  <si>
    <t>663 Donacije od pravnih i fizičkih osoba izvan općeg proračuna i povrat donacija po protestiranim jamstvima</t>
  </si>
  <si>
    <t>6632 Kapitalne donacije</t>
  </si>
  <si>
    <t>68 Kazne, upravne mjere i ostali prihodi</t>
  </si>
  <si>
    <t>3133 Doprinosi za obvezno osiguranje u slučaju nezaposlenosti</t>
  </si>
  <si>
    <t>4124 Ostala prava</t>
  </si>
  <si>
    <t>043 Gorivo i energija</t>
  </si>
  <si>
    <t>073 Bolničke službe</t>
  </si>
  <si>
    <t>542 Otplata glavnice primljenih kredita i zajmova od kreditnih i ostalih financijskih institucija u javnom sektoru</t>
  </si>
  <si>
    <t>5422 Otplata glavnice primljenih kredita od kreditnih institucija u javnom sektoru</t>
  </si>
  <si>
    <t>3423 Kamate za primljene kredite i zajmove od kreditnih i ostalih fin. institucija izvan javnog sektora</t>
  </si>
  <si>
    <t>3422 Kamate za primljene kredite i zajmove od kreditnih i ostalih fin. institucija u javnom sektoru</t>
  </si>
  <si>
    <t>Izvor: 7 PRIHODI OD NEFIN. IMOVINE I NADOKNADE ŠTETA S OSNOVA OSIGURANJA</t>
  </si>
  <si>
    <t>VIŠAK PRIHODA NAD RASHODIMA za raspodjelu (preneseni)</t>
  </si>
  <si>
    <t>MANJAK PRIHODA NAD RASHODIMA za pokriće (preneseni)</t>
  </si>
  <si>
    <t>634 Pomoći od izvanproračunskih korisnika</t>
  </si>
  <si>
    <t>6341 Tekuće pomoći od proračunskih korisnika</t>
  </si>
  <si>
    <t>6342 Kapitalne pomoći od izvanproračunskih korisnika</t>
  </si>
  <si>
    <t>636 Pomoći proračunskim korisnicma iz proračuna koji im nije nadležan</t>
  </si>
  <si>
    <t>6361 Tekuće pomoći proračunskim korisnicma iz proračuna koji im nije nadležan</t>
  </si>
  <si>
    <t>6362 Kapitalne pomoći proračunskim korisnicma iz proračuna koji im nije nadležan</t>
  </si>
  <si>
    <t>6415 Prihodi od pozitivnih tečajnih razlika i razlika zbog primjene valutne klauzule</t>
  </si>
  <si>
    <t>6614 Prihodi od prodaje proizvoda i robe</t>
  </si>
  <si>
    <t>67 Prihodi iz nadležnog proračuna i od HZZO-a temeljem ugovornih obveza</t>
  </si>
  <si>
    <t>673 Prihodi od HZZO-a na temelju ugovornih obveza</t>
  </si>
  <si>
    <t>6731 Prihodi od HZZO-a na temelju ugovornih obveza</t>
  </si>
  <si>
    <t>683 Ostali prihodi</t>
  </si>
  <si>
    <t>6831 Ostali prihodi</t>
  </si>
  <si>
    <t>721 Prihodi od prodaje građevinskih objekata</t>
  </si>
  <si>
    <t>7211 Stambeni objekti</t>
  </si>
  <si>
    <t>7227 Uređeji, strojevi i oprema za ostale namjene</t>
  </si>
  <si>
    <t>725 Prihodi od prodaje višegodišnjih nasada i osnovnog stada</t>
  </si>
  <si>
    <t>7252 Osnovno stado</t>
  </si>
  <si>
    <t>3112 Plaće u naravi</t>
  </si>
  <si>
    <t>3114 Plaće za posebne uvjete rada</t>
  </si>
  <si>
    <t>3296 Troškovi sudskih postupaka</t>
  </si>
  <si>
    <t>353 Subvencije trg.društvima, zadrugama, poljoprivrednicima iz EU sredstava</t>
  </si>
  <si>
    <t>3531 Subvencije trg.društvima, zadrugama, poljoprivrednicima iz EU sredstava</t>
  </si>
  <si>
    <t>4213 Ceste, željeznice i ostali prometni objekti</t>
  </si>
  <si>
    <t>425 Višegodišnji nasadi i osnovno stado</t>
  </si>
  <si>
    <t>4251 Višegodišnji nasadi</t>
  </si>
  <si>
    <t>5445 Otplata glavnice primljenih zajmova od ostalih tuzemnih financijskih institucija izvan javnog sektora</t>
  </si>
  <si>
    <t>* Redak UKUPAN DONOS MANJKA/VIŠKA IZ PRETHODNIH GODINA služi kao informacija i ne uzima se u obzir kod uravnoteženja fin. plana, već se fin. plan uravnotežuje retkom VIŠAK/MANJAK IZ PRETHODNIH GODINA ZA RASPOREDITI/POKRITI</t>
  </si>
  <si>
    <t>C. FINANCIJSKI PLAN UKUPNO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</si>
  <si>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</si>
  <si>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</si>
  <si>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nefinancoijske imovine</t>
  </si>
  <si>
    <t>6714 Prihodi iz nadležnog proračuna za financiranje izdataka za financijsku imovinu i otplatu zajmova</t>
  </si>
  <si>
    <t>639 Prijenosi između proračunskih korisnika istog proračuna</t>
  </si>
  <si>
    <t>6391 Tekući prijenosi između proračunskih korisnika istog proračuna</t>
  </si>
  <si>
    <t>6392 Kapitalni prijenosi između proračunskih korisnika istog proračuna</t>
  </si>
  <si>
    <t>6393 Tekući prijenosi između proračunskih korisnika istog proračuna temeljem prijenosa EU sredstava</t>
  </si>
  <si>
    <t>6394 Kapitalni prijenosi između proračunskih korisnika istog proračuna temeljem prijenosa EU sredstava</t>
  </si>
  <si>
    <t>Tablica 1. Izvještaj o prihodima i rashodima prema ekonomskoj klasifikaciji</t>
  </si>
  <si>
    <t>Tablica 2. Izvještaj o prihodima i rashodima prema izvorima financiranja</t>
  </si>
  <si>
    <t>Tablica 3. Izvještaj o rashodima prema funkcijskoj klasifikaciji</t>
  </si>
  <si>
    <t>Tablica 4. Izvještaj računa financiranja prema ekonomskoj klasifikaciji</t>
  </si>
  <si>
    <t>Tablica 6. Izvještaj po programskoj klasifikaciji</t>
  </si>
  <si>
    <t>Brojčana oznaka i naziv proračunskog korisnika, izvora financiranja, programa, aktivnosti i projekta te računa ekonomske klasifikacije</t>
  </si>
  <si>
    <t>SAŽETAK RAČUNA PRIHODA I RASHODA I RAČUNA FINANCIRANJA</t>
  </si>
  <si>
    <t>Tablica 5. Izvještaj računa financiranja prema izvorima financiranja</t>
  </si>
  <si>
    <t xml:space="preserve">              Rashodi i izdaci u Posebnom dijelu Financijskog plana iskazani po programskoj klasifikaciji, izvršeni su kako slijedi:</t>
  </si>
  <si>
    <t>Ostvarenje / izvršenje 
01.01.-30.06.'25.</t>
  </si>
  <si>
    <t>Izvršenje 
01.01.-30.06.25.</t>
  </si>
  <si>
    <t>OSNOVNA ŠKOLA IZIDORA POLJAKA VIŠNJAKA</t>
  </si>
  <si>
    <t xml:space="preserve">  </t>
  </si>
  <si>
    <t>3812 Tekuće donacije u naravi</t>
  </si>
  <si>
    <t>Razdjel:  015 UPRAVNI ODJEL ZA PROSVJETU, KULTURU I SPORT</t>
  </si>
  <si>
    <t>Glava: 01502 OSNOVNO ŠKOLSKO OBRAZOVANJE</t>
  </si>
  <si>
    <t>13828 OŠ IZIDORA POLJAKA, DONJA VIŠNJICA</t>
  </si>
  <si>
    <t>Program:  1140 PROGRAMI EUROPSKIH POSLOVA</t>
  </si>
  <si>
    <t>Program: 1210 JAVNE POTREBE U OBRAZOVANJU IZNAD ZAKONSKOG STANDARDA</t>
  </si>
  <si>
    <t>A121019 Prehrana učenika</t>
  </si>
  <si>
    <t>A121023 Građanski odgoj</t>
  </si>
  <si>
    <t>A121025 Opskrba školskih ustanova besplatnim higijenskim potrepštinama</t>
  </si>
  <si>
    <t>T121001 Školski medni dan</t>
  </si>
  <si>
    <t>Program: 1230 ZAKONSKI STANDARD JAVNIH USTANOVA OŠ</t>
  </si>
  <si>
    <t>A123001 Odgojnoobrazovno, administrativno i tehničko osoblje</t>
  </si>
  <si>
    <t>3225 Sitni inventar i autogume</t>
  </si>
  <si>
    <t>K123001 Izgradnja i održavanje školskih objekata</t>
  </si>
  <si>
    <t xml:space="preserve"> T114017 Asistenti u nastavi</t>
  </si>
  <si>
    <t xml:space="preserve"> T114036 Školska Shema</t>
  </si>
  <si>
    <t xml:space="preserve"> A121016 Programi u školstvu iznad zakonskog standarda</t>
  </si>
  <si>
    <t>Članak 4.</t>
  </si>
  <si>
    <r>
      <t xml:space="preserve">                                                                                                             </t>
    </r>
    <r>
      <rPr>
        <b/>
        <sz val="11"/>
        <color rgb="FFFF0000"/>
        <rFont val="Times New Roman"/>
        <family val="1"/>
        <charset val="238"/>
      </rPr>
      <t>PREDSJEDNICA ŠKOLSKOG  ODBORA</t>
    </r>
  </si>
  <si>
    <t>Ivana Karpov</t>
  </si>
  <si>
    <t xml:space="preserve"> </t>
  </si>
  <si>
    <t>ZA 2026. GODINU</t>
  </si>
  <si>
    <t xml:space="preserve">Sažetak polugodišnjeg izvještaja o izvršenju Financijskog plana za 2026. godinu izgleda kako slijedi: </t>
  </si>
  <si>
    <t>Izvorni plan 
2026.</t>
  </si>
  <si>
    <t>Tekući plan 
2026.</t>
  </si>
  <si>
    <t>Ostvarenje / izvršenje 
01.01.-30.06.'26.</t>
  </si>
  <si>
    <t xml:space="preserve">Prihodi i rashodi te primici i izdaci ostvareni su, odnosno izvršeni u 2026. godini u Računu prihoda i rashoda i Računu financiranja, uz usporedbu prethodne godine, kako slijedi: </t>
  </si>
  <si>
    <t>Izvršenje 
01.01.-30.06.26.</t>
  </si>
  <si>
    <t xml:space="preserve">              Polugodišnji izvještaj o izvršenju Financijskog plana za 2026. godinu objavljuje se  na stranicama škole.</t>
  </si>
  <si>
    <t>Izvor: 50 Pomoći iz državnog proračuna</t>
  </si>
  <si>
    <t>Izvor: 56 Fondovi EU</t>
  </si>
  <si>
    <t>Izvor: 58 Instrumenti EU nove generacije</t>
  </si>
  <si>
    <t>K114034 OŠ Izidora Poljaka Višnjica, PŠ Cvetlin - NPOO</t>
  </si>
  <si>
    <t xml:space="preserve">      4123 Licence</t>
  </si>
  <si>
    <t xml:space="preserve">              KLASA: 400-04/26-01/3</t>
  </si>
  <si>
    <t xml:space="preserve">              URBROJ: 2186-144-03-26-1</t>
  </si>
  <si>
    <t>Donja Višnjica 31.07.2026.</t>
  </si>
  <si>
    <r>
      <t>Temeljem odredbi članka 86. stavka 1. Zakona o proračunu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101/23) i članka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68.</t>
    </r>
    <r>
      <rPr>
        <sz val="12"/>
        <color theme="1"/>
        <rFont val="Times New Roman"/>
        <family val="1"/>
        <charset val="238"/>
      </rPr>
      <t xml:space="preserve"> Statuta OSNOVNE ŠKOLE IZIDORA POLJAKA VIŠNJICA, Školski odbor na sjednici održa</t>
    </r>
    <r>
      <rPr>
        <sz val="12"/>
        <rFont val="Times New Roman"/>
        <family val="1"/>
        <charset val="238"/>
      </rPr>
      <t xml:space="preserve">noj 31.07.2026. </t>
    </r>
    <r>
      <rPr>
        <sz val="12"/>
        <color theme="1"/>
        <rFont val="Times New Roman"/>
        <family val="1"/>
        <charset val="238"/>
      </rPr>
      <t>godine, donosi:</t>
    </r>
  </si>
  <si>
    <t xml:space="preserve"> POLUGODIŠNJI IZVJEŠTAJA O IZVRŠENJU FINANCIJSKOG 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</si>
</sst>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5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0"/>
      <color theme="0" tint="-0.49998474074526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3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sz val="10"/>
      <color theme="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5"/>
      <color rgb="FFFF0000"/>
      <name val="Times New Roman"/>
      <family val="1"/>
      <charset val="238"/>
    </font>
    <font>
      <b/>
      <sz val="15"/>
      <name val="Times New Roman"/>
      <family val="1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  <xf numFmtId="0" fontId="28" fillId="0" borderId="0"/>
    <xf numFmtId="0" fontId="29" fillId="0" borderId="0"/>
  </cellStyleXfs>
  <cellXfs count="189">
    <xf numFmtId="0" fontId="0" fillId="0" borderId="0" xfId="0"/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164" fontId="21" fillId="34" borderId="0" xfId="0" applyNumberFormat="1" applyFont="1" applyFill="1" applyAlignment="1">
      <alignment horizontal="right" wrapText="1" indent="1"/>
    </xf>
    <xf numFmtId="0" fontId="27" fillId="36" borderId="0" xfId="0" applyFont="1" applyFill="1" applyAlignment="1">
      <alignment horizontal="left" wrapText="1" indent="1"/>
    </xf>
    <xf numFmtId="0" fontId="18" fillId="0" borderId="0" xfId="0" applyFont="1" applyAlignment="1">
      <alignment horizontal="right"/>
    </xf>
    <xf numFmtId="0" fontId="20" fillId="0" borderId="0" xfId="0" applyFont="1" applyAlignment="1">
      <alignment horizontal="right" indent="1"/>
    </xf>
    <xf numFmtId="0" fontId="19" fillId="0" borderId="0" xfId="0" applyFont="1" applyAlignment="1">
      <alignment horizontal="right" indent="1"/>
    </xf>
    <xf numFmtId="4" fontId="24" fillId="34" borderId="0" xfId="0" applyNumberFormat="1" applyFont="1" applyFill="1" applyAlignment="1">
      <alignment horizontal="right" wrapText="1" indent="1"/>
    </xf>
    <xf numFmtId="164" fontId="24" fillId="34" borderId="0" xfId="0" applyNumberFormat="1" applyFont="1" applyFill="1" applyAlignment="1">
      <alignment horizontal="right" wrapText="1" indent="1"/>
    </xf>
    <xf numFmtId="164" fontId="24" fillId="34" borderId="0" xfId="0" applyNumberFormat="1" applyFont="1" applyFill="1" applyAlignment="1">
      <alignment horizontal="left" wrapText="1" indent="1"/>
    </xf>
    <xf numFmtId="4" fontId="24" fillId="34" borderId="0" xfId="0" applyNumberFormat="1" applyFont="1" applyFill="1" applyAlignment="1">
      <alignment wrapText="1"/>
    </xf>
    <xf numFmtId="0" fontId="31" fillId="0" borderId="0" xfId="0" applyFont="1"/>
    <xf numFmtId="0" fontId="34" fillId="35" borderId="0" xfId="0" applyFont="1" applyFill="1"/>
    <xf numFmtId="0" fontId="20" fillId="35" borderId="0" xfId="0" applyFont="1" applyFill="1"/>
    <xf numFmtId="0" fontId="20" fillId="35" borderId="0" xfId="0" applyFont="1" applyFill="1" applyAlignment="1">
      <alignment horizontal="center"/>
    </xf>
    <xf numFmtId="0" fontId="35" fillId="0" borderId="0" xfId="0" applyFont="1"/>
    <xf numFmtId="4" fontId="31" fillId="0" borderId="0" xfId="0" applyNumberFormat="1" applyFont="1"/>
    <xf numFmtId="0" fontId="30" fillId="35" borderId="0" xfId="0" applyFont="1" applyFill="1" applyAlignment="1">
      <alignment horizontal="left" vertical="center" wrapText="1" indent="1"/>
    </xf>
    <xf numFmtId="4" fontId="30" fillId="35" borderId="0" xfId="0" applyNumberFormat="1" applyFont="1" applyFill="1" applyAlignment="1">
      <alignment horizontal="right" vertical="center" wrapText="1"/>
    </xf>
    <xf numFmtId="0" fontId="37" fillId="35" borderId="0" xfId="0" applyFont="1" applyFill="1" applyAlignment="1">
      <alignment horizontal="left" vertical="center" wrapText="1" indent="1"/>
    </xf>
    <xf numFmtId="4" fontId="37" fillId="35" borderId="0" xfId="0" applyNumberFormat="1" applyFont="1" applyFill="1" applyAlignment="1">
      <alignment horizontal="right" vertical="center" wrapText="1"/>
    </xf>
    <xf numFmtId="4" fontId="38" fillId="35" borderId="0" xfId="0" applyNumberFormat="1" applyFont="1" applyFill="1" applyAlignment="1">
      <alignment horizontal="right" vertical="center" wrapText="1"/>
    </xf>
    <xf numFmtId="4" fontId="19" fillId="35" borderId="0" xfId="0" applyNumberFormat="1" applyFont="1" applyFill="1" applyAlignment="1">
      <alignment horizontal="right"/>
    </xf>
    <xf numFmtId="0" fontId="26" fillId="37" borderId="0" xfId="0" applyFont="1" applyFill="1" applyAlignment="1">
      <alignment horizontal="left" vertical="center" wrapText="1" indent="1"/>
    </xf>
    <xf numFmtId="4" fontId="26" fillId="37" borderId="0" xfId="0" applyNumberFormat="1" applyFont="1" applyFill="1" applyAlignment="1">
      <alignment horizontal="right" vertical="center" wrapText="1"/>
    </xf>
    <xf numFmtId="0" fontId="21" fillId="35" borderId="11" xfId="0" applyFont="1" applyFill="1" applyBorder="1" applyAlignment="1">
      <alignment horizontal="center" vertical="center" wrapText="1"/>
    </xf>
    <xf numFmtId="0" fontId="32" fillId="0" borderId="0" xfId="0" applyFont="1"/>
    <xf numFmtId="0" fontId="0" fillId="35" borderId="0" xfId="0" applyFill="1"/>
    <xf numFmtId="164" fontId="0" fillId="35" borderId="0" xfId="0" applyNumberFormat="1" applyFill="1"/>
    <xf numFmtId="164" fontId="33" fillId="35" borderId="0" xfId="0" applyNumberFormat="1" applyFont="1" applyFill="1" applyAlignment="1">
      <alignment horizontal="center"/>
    </xf>
    <xf numFmtId="164" fontId="0" fillId="0" borderId="0" xfId="0" applyNumberFormat="1"/>
    <xf numFmtId="164" fontId="20" fillId="35" borderId="0" xfId="0" applyNumberFormat="1" applyFont="1" applyFill="1"/>
    <xf numFmtId="164" fontId="34" fillId="35" borderId="0" xfId="0" applyNumberFormat="1" applyFont="1" applyFill="1"/>
    <xf numFmtId="164" fontId="20" fillId="35" borderId="0" xfId="0" applyNumberFormat="1" applyFont="1" applyFill="1" applyAlignment="1">
      <alignment horizontal="center"/>
    </xf>
    <xf numFmtId="164" fontId="21" fillId="35" borderId="11" xfId="0" applyNumberFormat="1" applyFont="1" applyFill="1" applyBorder="1" applyAlignment="1">
      <alignment horizontal="center" vertical="center" wrapText="1"/>
    </xf>
    <xf numFmtId="164" fontId="30" fillId="35" borderId="0" xfId="0" applyNumberFormat="1" applyFont="1" applyFill="1" applyAlignment="1">
      <alignment horizontal="right" vertical="center" wrapText="1"/>
    </xf>
    <xf numFmtId="164" fontId="37" fillId="35" borderId="0" xfId="0" applyNumberFormat="1" applyFont="1" applyFill="1" applyAlignment="1">
      <alignment horizontal="right" vertical="center" wrapText="1"/>
    </xf>
    <xf numFmtId="164" fontId="19" fillId="35" borderId="0" xfId="0" applyNumberFormat="1" applyFont="1" applyFill="1" applyAlignment="1">
      <alignment horizontal="right"/>
    </xf>
    <xf numFmtId="164" fontId="26" fillId="37" borderId="0" xfId="0" applyNumberFormat="1" applyFont="1" applyFill="1" applyAlignment="1">
      <alignment horizontal="right" vertical="center" wrapText="1"/>
    </xf>
    <xf numFmtId="164" fontId="31" fillId="0" borderId="0" xfId="0" applyNumberFormat="1" applyFont="1"/>
    <xf numFmtId="164" fontId="27" fillId="36" borderId="0" xfId="0" applyNumberFormat="1" applyFont="1" applyFill="1" applyAlignment="1">
      <alignment horizontal="left" wrapText="1" indent="1"/>
    </xf>
    <xf numFmtId="164" fontId="19" fillId="0" borderId="0" xfId="0" applyNumberFormat="1" applyFont="1" applyAlignment="1">
      <alignment horizontal="left" inden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" fontId="27" fillId="36" borderId="0" xfId="0" applyNumberFormat="1" applyFont="1" applyFill="1" applyAlignment="1">
      <alignment horizontal="right" wrapText="1" indent="1"/>
    </xf>
    <xf numFmtId="164" fontId="27" fillId="36" borderId="0" xfId="0" applyNumberFormat="1" applyFont="1" applyFill="1" applyAlignment="1">
      <alignment horizontal="right" wrapText="1" indent="1"/>
    </xf>
    <xf numFmtId="0" fontId="21" fillId="34" borderId="0" xfId="0" applyFont="1" applyFill="1" applyAlignment="1">
      <alignment horizontal="left" wrapText="1" indent="3"/>
    </xf>
    <xf numFmtId="0" fontId="24" fillId="34" borderId="0" xfId="0" applyFont="1" applyFill="1" applyAlignment="1">
      <alignment horizontal="left" wrapText="1" indent="3"/>
    </xf>
    <xf numFmtId="4" fontId="24" fillId="34" borderId="0" xfId="0" applyNumberFormat="1" applyFont="1" applyFill="1" applyAlignment="1">
      <alignment horizontal="left" wrapText="1" indent="1"/>
    </xf>
    <xf numFmtId="164" fontId="27" fillId="36" borderId="0" xfId="0" applyNumberFormat="1" applyFont="1" applyFill="1" applyAlignment="1">
      <alignment wrapText="1"/>
    </xf>
    <xf numFmtId="0" fontId="21" fillId="34" borderId="0" xfId="0" applyFont="1" applyFill="1" applyAlignment="1">
      <alignment horizontal="left" wrapText="1" indent="2"/>
    </xf>
    <xf numFmtId="0" fontId="24" fillId="34" borderId="0" xfId="0" applyFont="1" applyFill="1" applyAlignment="1">
      <alignment horizontal="left" wrapText="1" indent="2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36" fillId="35" borderId="0" xfId="0" applyFont="1" applyFill="1" applyAlignment="1">
      <alignment wrapText="1"/>
    </xf>
    <xf numFmtId="0" fontId="21" fillId="34" borderId="11" xfId="0" applyFont="1" applyFill="1" applyBorder="1" applyAlignment="1">
      <alignment horizontal="left" wrapText="1" indent="2"/>
    </xf>
    <xf numFmtId="4" fontId="21" fillId="34" borderId="11" xfId="0" applyNumberFormat="1" applyFont="1" applyFill="1" applyBorder="1" applyAlignment="1">
      <alignment horizontal="right" wrapText="1" indent="1"/>
    </xf>
    <xf numFmtId="4" fontId="21" fillId="34" borderId="0" xfId="0" applyNumberFormat="1" applyFont="1" applyFill="1" applyAlignment="1">
      <alignment wrapText="1"/>
    </xf>
    <xf numFmtId="4" fontId="21" fillId="34" borderId="11" xfId="0" applyNumberFormat="1" applyFont="1" applyFill="1" applyBorder="1" applyAlignment="1">
      <alignment wrapText="1"/>
    </xf>
    <xf numFmtId="164" fontId="25" fillId="0" borderId="0" xfId="0" applyNumberFormat="1" applyFont="1" applyAlignment="1">
      <alignment horizontal="left"/>
    </xf>
    <xf numFmtId="164" fontId="22" fillId="0" borderId="11" xfId="0" applyNumberFormat="1" applyFont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164" fontId="22" fillId="35" borderId="11" xfId="0" applyNumberFormat="1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left" wrapText="1" indent="5"/>
    </xf>
    <xf numFmtId="0" fontId="39" fillId="0" borderId="0" xfId="0" applyFont="1"/>
    <xf numFmtId="4" fontId="19" fillId="0" borderId="0" xfId="0" applyNumberFormat="1" applyFont="1" applyAlignment="1">
      <alignment horizontal="left" indent="1"/>
    </xf>
    <xf numFmtId="4" fontId="30" fillId="37" borderId="0" xfId="0" applyNumberFormat="1" applyFont="1" applyFill="1" applyAlignment="1">
      <alignment horizontal="right" vertical="center" wrapText="1"/>
    </xf>
    <xf numFmtId="164" fontId="30" fillId="37" borderId="0" xfId="0" applyNumberFormat="1" applyFont="1" applyFill="1" applyAlignment="1">
      <alignment horizontal="right" vertical="center" wrapText="1"/>
    </xf>
    <xf numFmtId="0" fontId="26" fillId="35" borderId="10" xfId="0" applyFont="1" applyFill="1" applyBorder="1" applyAlignment="1">
      <alignment horizontal="left" vertical="center" wrapText="1" indent="1"/>
    </xf>
    <xf numFmtId="4" fontId="26" fillId="35" borderId="10" xfId="0" applyNumberFormat="1" applyFont="1" applyFill="1" applyBorder="1" applyAlignment="1">
      <alignment horizontal="right" vertical="center" wrapText="1"/>
    </xf>
    <xf numFmtId="164" fontId="26" fillId="35" borderId="10" xfId="0" applyNumberFormat="1" applyFont="1" applyFill="1" applyBorder="1" applyAlignment="1">
      <alignment horizontal="right" vertical="center" wrapText="1"/>
    </xf>
    <xf numFmtId="0" fontId="19" fillId="37" borderId="0" xfId="0" applyFont="1" applyFill="1" applyAlignment="1">
      <alignment horizontal="right"/>
    </xf>
    <xf numFmtId="164" fontId="19" fillId="37" borderId="0" xfId="0" applyNumberFormat="1" applyFont="1" applyFill="1" applyAlignment="1">
      <alignment horizontal="right"/>
    </xf>
    <xf numFmtId="0" fontId="26" fillId="37" borderId="13" xfId="0" applyFont="1" applyFill="1" applyBorder="1" applyAlignment="1">
      <alignment horizontal="left" vertical="center" wrapText="1" indent="1"/>
    </xf>
    <xf numFmtId="4" fontId="38" fillId="37" borderId="13" xfId="0" applyNumberFormat="1" applyFont="1" applyFill="1" applyBorder="1" applyAlignment="1">
      <alignment horizontal="right" vertical="center" wrapText="1"/>
    </xf>
    <xf numFmtId="4" fontId="30" fillId="37" borderId="13" xfId="0" applyNumberFormat="1" applyFont="1" applyFill="1" applyBorder="1" applyAlignment="1">
      <alignment horizontal="right" vertical="center" wrapText="1"/>
    </xf>
    <xf numFmtId="164" fontId="30" fillId="37" borderId="13" xfId="0" applyNumberFormat="1" applyFont="1" applyFill="1" applyBorder="1" applyAlignment="1">
      <alignment horizontal="right" vertical="center" wrapText="1"/>
    </xf>
    <xf numFmtId="0" fontId="26" fillId="37" borderId="11" xfId="0" applyFont="1" applyFill="1" applyBorder="1" applyAlignment="1">
      <alignment horizontal="left" vertical="center" wrapText="1" indent="1"/>
    </xf>
    <xf numFmtId="4" fontId="25" fillId="37" borderId="11" xfId="0" applyNumberFormat="1" applyFont="1" applyFill="1" applyBorder="1"/>
    <xf numFmtId="164" fontId="25" fillId="37" borderId="11" xfId="0" applyNumberFormat="1" applyFont="1" applyFill="1" applyBorder="1"/>
    <xf numFmtId="0" fontId="22" fillId="35" borderId="12" xfId="0" applyFont="1" applyFill="1" applyBorder="1" applyAlignment="1">
      <alignment horizontal="center" vertical="center" wrapText="1"/>
    </xf>
    <xf numFmtId="164" fontId="22" fillId="35" borderId="1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horizontal="left" indent="1"/>
    </xf>
    <xf numFmtId="4" fontId="27" fillId="36" borderId="0" xfId="0" applyNumberFormat="1" applyFont="1" applyFill="1" applyAlignment="1">
      <alignment horizontal="left" wrapText="1" indent="1"/>
    </xf>
    <xf numFmtId="164" fontId="25" fillId="0" borderId="0" xfId="0" applyNumberFormat="1" applyFont="1"/>
    <xf numFmtId="164" fontId="19" fillId="0" borderId="0" xfId="0" applyNumberFormat="1" applyFont="1"/>
    <xf numFmtId="0" fontId="41" fillId="35" borderId="0" xfId="0" applyFont="1" applyFill="1" applyAlignment="1">
      <alignment horizontal="right" vertical="center"/>
    </xf>
    <xf numFmtId="0" fontId="40" fillId="35" borderId="0" xfId="0" applyFont="1" applyFill="1" applyAlignment="1">
      <alignment horizontal="left" vertical="center" indent="6"/>
    </xf>
    <xf numFmtId="0" fontId="26" fillId="35" borderId="11" xfId="0" applyFont="1" applyFill="1" applyBorder="1" applyAlignment="1">
      <alignment horizontal="left" wrapText="1" indent="2"/>
    </xf>
    <xf numFmtId="0" fontId="21" fillId="38" borderId="0" xfId="0" applyFont="1" applyFill="1" applyAlignment="1">
      <alignment horizontal="left" wrapText="1" indent="3"/>
    </xf>
    <xf numFmtId="0" fontId="43" fillId="0" borderId="0" xfId="0" applyFont="1"/>
    <xf numFmtId="0" fontId="19" fillId="35" borderId="0" xfId="0" applyFont="1" applyFill="1" applyAlignment="1">
      <alignment horizontal="left" indent="1"/>
    </xf>
    <xf numFmtId="164" fontId="21" fillId="34" borderId="11" xfId="0" applyNumberFormat="1" applyFont="1" applyFill="1" applyBorder="1" applyAlignment="1">
      <alignment horizontal="right" wrapText="1" indent="1"/>
    </xf>
    <xf numFmtId="164" fontId="44" fillId="36" borderId="0" xfId="0" applyNumberFormat="1" applyFont="1" applyFill="1" applyAlignment="1">
      <alignment horizontal="right" wrapText="1" indent="1"/>
    </xf>
    <xf numFmtId="164" fontId="19" fillId="36" borderId="0" xfId="0" applyNumberFormat="1" applyFont="1" applyFill="1" applyAlignment="1">
      <alignment horizontal="left" indent="1"/>
    </xf>
    <xf numFmtId="0" fontId="22" fillId="35" borderId="10" xfId="0" applyFont="1" applyFill="1" applyBorder="1" applyAlignment="1">
      <alignment horizontal="center" vertical="center" wrapText="1"/>
    </xf>
    <xf numFmtId="4" fontId="37" fillId="0" borderId="0" xfId="0" applyNumberFormat="1" applyFont="1" applyAlignment="1">
      <alignment horizontal="right" vertical="center" wrapText="1"/>
    </xf>
    <xf numFmtId="164" fontId="21" fillId="34" borderId="11" xfId="0" applyNumberFormat="1" applyFont="1" applyFill="1" applyBorder="1" applyAlignment="1">
      <alignment horizontal="right" wrapText="1"/>
    </xf>
    <xf numFmtId="0" fontId="33" fillId="35" borderId="0" xfId="0" applyFont="1" applyFill="1" applyAlignment="1">
      <alignment horizontal="center"/>
    </xf>
    <xf numFmtId="0" fontId="21" fillId="0" borderId="0" xfId="0" applyFont="1" applyAlignment="1">
      <alignment horizontal="left" wrapText="1" indent="3"/>
    </xf>
    <xf numFmtId="0" fontId="47" fillId="35" borderId="0" xfId="0" applyFont="1" applyFill="1" applyAlignment="1">
      <alignment horizontal="right" vertical="center"/>
    </xf>
    <xf numFmtId="0" fontId="26" fillId="38" borderId="0" xfId="0" applyFont="1" applyFill="1" applyAlignment="1">
      <alignment horizontal="left" wrapText="1" indent="3"/>
    </xf>
    <xf numFmtId="4" fontId="26" fillId="35" borderId="0" xfId="0" applyNumberFormat="1" applyFont="1" applyFill="1" applyAlignment="1">
      <alignment horizontal="right" vertical="center" wrapText="1"/>
    </xf>
    <xf numFmtId="4" fontId="30" fillId="35" borderId="0" xfId="0" applyNumberFormat="1" applyFont="1" applyFill="1" applyAlignment="1">
      <alignment vertical="center" wrapText="1"/>
    </xf>
    <xf numFmtId="4" fontId="19" fillId="0" borderId="0" xfId="0" applyNumberFormat="1" applyFont="1"/>
    <xf numFmtId="4" fontId="27" fillId="36" borderId="0" xfId="0" applyNumberFormat="1" applyFont="1" applyFill="1" applyAlignment="1">
      <alignment horizontal="right" wrapText="1"/>
    </xf>
    <xf numFmtId="4" fontId="21" fillId="34" borderId="0" xfId="0" applyNumberFormat="1" applyFont="1" applyFill="1" applyAlignment="1">
      <alignment horizontal="right" wrapText="1"/>
    </xf>
    <xf numFmtId="4" fontId="24" fillId="34" borderId="0" xfId="0" applyNumberFormat="1" applyFont="1" applyFill="1" applyAlignment="1">
      <alignment horizontal="right" wrapText="1"/>
    </xf>
    <xf numFmtId="4" fontId="21" fillId="35" borderId="0" xfId="0" applyNumberFormat="1" applyFont="1" applyFill="1" applyAlignment="1">
      <alignment horizontal="right" wrapText="1"/>
    </xf>
    <xf numFmtId="4" fontId="21" fillId="34" borderId="11" xfId="0" applyNumberFormat="1" applyFont="1" applyFill="1" applyBorder="1" applyAlignment="1">
      <alignment horizontal="right" wrapText="1"/>
    </xf>
    <xf numFmtId="4" fontId="19" fillId="0" borderId="0" xfId="0" applyNumberFormat="1" applyFont="1" applyAlignment="1">
      <alignment horizontal="right"/>
    </xf>
    <xf numFmtId="164" fontId="27" fillId="36" borderId="0" xfId="0" applyNumberFormat="1" applyFont="1" applyFill="1" applyAlignment="1">
      <alignment horizontal="right" wrapText="1"/>
    </xf>
    <xf numFmtId="164" fontId="21" fillId="34" borderId="0" xfId="0" applyNumberFormat="1" applyFont="1" applyFill="1" applyAlignment="1">
      <alignment horizontal="right" wrapText="1"/>
    </xf>
    <xf numFmtId="164" fontId="24" fillId="34" borderId="0" xfId="0" applyNumberFormat="1" applyFont="1" applyFill="1" applyAlignment="1">
      <alignment horizontal="right" wrapText="1"/>
    </xf>
    <xf numFmtId="164" fontId="19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4" fontId="21" fillId="38" borderId="0" xfId="0" applyNumberFormat="1" applyFont="1" applyFill="1" applyAlignment="1">
      <alignment horizontal="right" wrapText="1"/>
    </xf>
    <xf numFmtId="4" fontId="26" fillId="35" borderId="11" xfId="0" applyNumberFormat="1" applyFont="1" applyFill="1" applyBorder="1" applyAlignment="1">
      <alignment horizontal="right" wrapText="1"/>
    </xf>
    <xf numFmtId="164" fontId="21" fillId="38" borderId="0" xfId="0" applyNumberFormat="1" applyFont="1" applyFill="1" applyAlignment="1">
      <alignment horizontal="right" wrapText="1"/>
    </xf>
    <xf numFmtId="164" fontId="26" fillId="35" borderId="11" xfId="0" applyNumberFormat="1" applyFont="1" applyFill="1" applyBorder="1" applyAlignment="1">
      <alignment horizontal="right" wrapText="1"/>
    </xf>
    <xf numFmtId="4" fontId="19" fillId="36" borderId="0" xfId="0" applyNumberFormat="1" applyFont="1" applyFill="1"/>
    <xf numFmtId="0" fontId="21" fillId="34" borderId="0" xfId="0" applyFont="1" applyFill="1" applyAlignment="1">
      <alignment horizontal="left" wrapText="1" indent="1"/>
    </xf>
    <xf numFmtId="0" fontId="45" fillId="34" borderId="0" xfId="0" applyFont="1" applyFill="1" applyAlignment="1">
      <alignment horizontal="left" wrapText="1" indent="3"/>
    </xf>
    <xf numFmtId="0" fontId="50" fillId="34" borderId="0" xfId="0" applyFont="1" applyFill="1" applyAlignment="1">
      <alignment horizontal="left" wrapText="1" indent="1"/>
    </xf>
    <xf numFmtId="0" fontId="46" fillId="0" borderId="0" xfId="0" applyFont="1" applyAlignment="1">
      <alignment horizontal="left" indent="1"/>
    </xf>
    <xf numFmtId="0" fontId="20" fillId="35" borderId="0" xfId="0" applyFont="1" applyFill="1" applyAlignment="1">
      <alignment horizontal="left" vertical="center" wrapText="1"/>
    </xf>
    <xf numFmtId="0" fontId="52" fillId="35" borderId="0" xfId="0" applyFont="1" applyFill="1"/>
    <xf numFmtId="0" fontId="53" fillId="35" borderId="0" xfId="0" applyFont="1" applyFill="1" applyAlignment="1">
      <alignment horizontal="center"/>
    </xf>
    <xf numFmtId="164" fontId="53" fillId="35" borderId="0" xfId="0" applyNumberFormat="1" applyFont="1" applyFill="1" applyAlignment="1">
      <alignment horizontal="center"/>
    </xf>
    <xf numFmtId="0" fontId="53" fillId="0" borderId="0" xfId="0" applyFont="1"/>
    <xf numFmtId="0" fontId="51" fillId="35" borderId="0" xfId="0" applyFont="1" applyFill="1" applyAlignment="1">
      <alignment wrapText="1"/>
    </xf>
    <xf numFmtId="0" fontId="46" fillId="0" borderId="0" xfId="0" applyFont="1" applyAlignment="1">
      <alignment horizontal="right" indent="1"/>
    </xf>
    <xf numFmtId="0" fontId="31" fillId="35" borderId="0" xfId="0" applyFont="1" applyFill="1"/>
    <xf numFmtId="0" fontId="23" fillId="35" borderId="0" xfId="0" applyFont="1" applyFill="1" applyAlignment="1">
      <alignment horizontal="left" indent="1"/>
    </xf>
    <xf numFmtId="0" fontId="49" fillId="35" borderId="0" xfId="0" applyFont="1" applyFill="1"/>
    <xf numFmtId="0" fontId="18" fillId="35" borderId="0" xfId="0" applyFont="1" applyFill="1" applyAlignment="1">
      <alignment horizontal="center"/>
    </xf>
    <xf numFmtId="2" fontId="19" fillId="0" borderId="0" xfId="0" applyNumberFormat="1" applyFont="1" applyAlignment="1"/>
    <xf numFmtId="0" fontId="25" fillId="35" borderId="0" xfId="0" applyFont="1" applyFill="1" applyAlignment="1">
      <alignment horizontal="left" indent="1"/>
    </xf>
    <xf numFmtId="0" fontId="26" fillId="33" borderId="0" xfId="0" applyFont="1" applyFill="1" applyAlignment="1">
      <alignment horizontal="left" wrapText="1" indent="1"/>
    </xf>
    <xf numFmtId="0" fontId="30" fillId="34" borderId="0" xfId="0" applyFont="1" applyFill="1" applyAlignment="1">
      <alignment horizontal="left" wrapText="1" indent="3"/>
    </xf>
    <xf numFmtId="0" fontId="30" fillId="34" borderId="0" xfId="0" applyFont="1" applyFill="1" applyAlignment="1">
      <alignment horizontal="left" wrapText="1" indent="5"/>
    </xf>
    <xf numFmtId="0" fontId="26" fillId="34" borderId="0" xfId="0" applyFont="1" applyFill="1" applyAlignment="1">
      <alignment horizontal="left" wrapText="1" indent="4"/>
    </xf>
    <xf numFmtId="4" fontId="45" fillId="34" borderId="0" xfId="0" applyNumberFormat="1" applyFont="1" applyFill="1" applyAlignment="1">
      <alignment wrapText="1"/>
    </xf>
    <xf numFmtId="4" fontId="30" fillId="34" borderId="0" xfId="0" applyNumberFormat="1" applyFont="1" applyFill="1" applyAlignment="1">
      <alignment wrapText="1"/>
    </xf>
    <xf numFmtId="164" fontId="24" fillId="34" borderId="0" xfId="0" applyNumberFormat="1" applyFont="1" applyFill="1" applyAlignment="1">
      <alignment wrapText="1"/>
    </xf>
    <xf numFmtId="0" fontId="21" fillId="34" borderId="0" xfId="0" applyFont="1" applyFill="1" applyAlignment="1">
      <alignment horizontal="left" wrapText="1" indent="4"/>
    </xf>
    <xf numFmtId="0" fontId="26" fillId="39" borderId="0" xfId="0" applyFont="1" applyFill="1" applyAlignment="1">
      <alignment horizontal="left" wrapText="1"/>
    </xf>
    <xf numFmtId="0" fontId="26" fillId="33" borderId="0" xfId="0" applyFont="1" applyFill="1" applyAlignment="1">
      <alignment horizontal="left" wrapText="1"/>
    </xf>
    <xf numFmtId="0" fontId="21" fillId="39" borderId="0" xfId="0" applyFont="1" applyFill="1" applyAlignment="1">
      <alignment horizontal="left" wrapText="1" indent="1"/>
    </xf>
    <xf numFmtId="4" fontId="21" fillId="39" borderId="0" xfId="0" applyNumberFormat="1" applyFont="1" applyFill="1" applyAlignment="1">
      <alignment wrapText="1"/>
    </xf>
    <xf numFmtId="4" fontId="21" fillId="33" borderId="0" xfId="0" applyNumberFormat="1" applyFont="1" applyFill="1" applyAlignment="1">
      <alignment wrapText="1"/>
    </xf>
    <xf numFmtId="4" fontId="24" fillId="39" borderId="0" xfId="0" applyNumberFormat="1" applyFont="1" applyFill="1" applyAlignment="1">
      <alignment wrapText="1"/>
    </xf>
    <xf numFmtId="4" fontId="27" fillId="36" borderId="0" xfId="0" applyNumberFormat="1" applyFont="1" applyFill="1" applyAlignment="1">
      <alignment wrapText="1"/>
    </xf>
    <xf numFmtId="0" fontId="21" fillId="34" borderId="0" xfId="0" applyFont="1" applyFill="1" applyAlignment="1">
      <alignment horizontal="left" wrapText="1" indent="5"/>
    </xf>
    <xf numFmtId="0" fontId="0" fillId="35" borderId="0" xfId="0" applyFill="1" applyAlignment="1">
      <alignment horizontal="left" indent="5"/>
    </xf>
    <xf numFmtId="0" fontId="21" fillId="35" borderId="0" xfId="0" applyFont="1" applyFill="1" applyAlignment="1">
      <alignment horizontal="left" wrapText="1" indent="1"/>
    </xf>
    <xf numFmtId="4" fontId="21" fillId="35" borderId="0" xfId="0" applyNumberFormat="1" applyFont="1" applyFill="1" applyAlignment="1">
      <alignment wrapText="1"/>
    </xf>
    <xf numFmtId="0" fontId="26" fillId="35" borderId="0" xfId="0" applyFont="1" applyFill="1" applyAlignment="1">
      <alignment horizontal="left" wrapText="1"/>
    </xf>
    <xf numFmtId="4" fontId="30" fillId="35" borderId="0" xfId="0" applyNumberFormat="1" applyFont="1" applyFill="1" applyAlignment="1">
      <alignment wrapText="1"/>
    </xf>
    <xf numFmtId="0" fontId="21" fillId="35" borderId="0" xfId="0" applyFont="1" applyFill="1" applyAlignment="1">
      <alignment horizontal="left" wrapText="1"/>
    </xf>
    <xf numFmtId="164" fontId="21" fillId="35" borderId="0" xfId="0" applyNumberFormat="1" applyFont="1" applyFill="1" applyAlignment="1">
      <alignment wrapText="1"/>
    </xf>
    <xf numFmtId="164" fontId="21" fillId="39" borderId="0" xfId="0" applyNumberFormat="1" applyFont="1" applyFill="1" applyAlignment="1">
      <alignment wrapText="1"/>
    </xf>
    <xf numFmtId="164" fontId="24" fillId="39" borderId="0" xfId="0" applyNumberFormat="1" applyFont="1" applyFill="1" applyAlignment="1">
      <alignment wrapText="1"/>
    </xf>
    <xf numFmtId="164" fontId="21" fillId="34" borderId="0" xfId="0" applyNumberFormat="1" applyFont="1" applyFill="1" applyAlignment="1">
      <alignment wrapText="1"/>
    </xf>
    <xf numFmtId="0" fontId="30" fillId="34" borderId="0" xfId="0" applyFont="1" applyFill="1" applyAlignment="1">
      <alignment horizontal="left" wrapText="1" indent="4"/>
    </xf>
    <xf numFmtId="0" fontId="21" fillId="35" borderId="0" xfId="0" applyFont="1" applyFill="1" applyAlignment="1">
      <alignment horizontal="left" wrapText="1" indent="3"/>
    </xf>
    <xf numFmtId="0" fontId="24" fillId="35" borderId="0" xfId="0" applyFont="1" applyFill="1" applyAlignment="1">
      <alignment horizontal="left" wrapText="1" indent="2"/>
    </xf>
    <xf numFmtId="0" fontId="24" fillId="35" borderId="0" xfId="0" applyFont="1" applyFill="1" applyAlignment="1">
      <alignment horizontal="left" wrapText="1" indent="5"/>
    </xf>
    <xf numFmtId="4" fontId="24" fillId="35" borderId="0" xfId="0" applyNumberFormat="1" applyFont="1" applyFill="1" applyAlignment="1">
      <alignment wrapText="1"/>
    </xf>
    <xf numFmtId="164" fontId="24" fillId="35" borderId="0" xfId="0" applyNumberFormat="1" applyFont="1" applyFill="1" applyAlignment="1">
      <alignment wrapText="1"/>
    </xf>
    <xf numFmtId="0" fontId="24" fillId="34" borderId="14" xfId="0" applyFont="1" applyFill="1" applyBorder="1" applyAlignment="1">
      <alignment horizontal="left" wrapText="1" indent="5"/>
    </xf>
    <xf numFmtId="0" fontId="37" fillId="35" borderId="0" xfId="0" applyFont="1" applyFill="1" applyAlignment="1">
      <alignment horizontal="justify" wrapText="1"/>
    </xf>
    <xf numFmtId="0" fontId="20" fillId="0" borderId="0" xfId="0" applyFont="1" applyAlignment="1">
      <alignment horizontal="justify" vertical="center" wrapText="1"/>
    </xf>
    <xf numFmtId="0" fontId="33" fillId="35" borderId="0" xfId="0" applyFont="1" applyFill="1" applyAlignment="1">
      <alignment horizontal="center"/>
    </xf>
    <xf numFmtId="0" fontId="56" fillId="35" borderId="0" xfId="0" applyFont="1" applyFill="1" applyAlignment="1">
      <alignment horizontal="center"/>
    </xf>
    <xf numFmtId="0" fontId="55" fillId="35" borderId="0" xfId="0" applyFont="1" applyFill="1" applyAlignment="1">
      <alignment horizontal="center"/>
    </xf>
    <xf numFmtId="0" fontId="18" fillId="35" borderId="0" xfId="0" applyFont="1" applyFill="1" applyAlignment="1">
      <alignment horizontal="center"/>
    </xf>
    <xf numFmtId="0" fontId="20" fillId="35" borderId="0" xfId="0" applyFont="1" applyFill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justify" wrapText="1"/>
    </xf>
    <xf numFmtId="0" fontId="51" fillId="0" borderId="0" xfId="0" applyFont="1" applyAlignment="1">
      <alignment horizontal="left"/>
    </xf>
    <xf numFmtId="0" fontId="20" fillId="35" borderId="0" xfId="0" applyFont="1" applyFill="1" applyAlignment="1">
      <alignment horizontal="left"/>
    </xf>
    <xf numFmtId="0" fontId="42" fillId="35" borderId="0" xfId="0" applyFont="1" applyFill="1" applyAlignment="1">
      <alignment horizontal="left" indent="6"/>
    </xf>
    <xf numFmtId="0" fontId="42" fillId="35" borderId="0" xfId="0" applyFont="1" applyFill="1" applyAlignment="1">
      <alignment horizontal="left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2" xfId="43" xr:uid="{00000000-0005-0000-0000-000024000000}"/>
    <cellStyle name="Normalno 3" xfId="42" xr:uid="{00000000-0005-0000-0000-000025000000}"/>
    <cellStyle name="Obično_B. Rn.financ." xfId="44" xr:uid="{00000000-0005-0000-0000-000026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12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zoomScaleNormal="100" workbookViewId="0">
      <selection activeCell="A3" sqref="A3:G3"/>
    </sheetView>
  </sheetViews>
  <sheetFormatPr defaultColWidth="8.85546875" defaultRowHeight="15.75" x14ac:dyDescent="0.25"/>
  <cols>
    <col min="1" max="1" width="70.5703125" style="15" customWidth="1"/>
    <col min="2" max="5" width="18.28515625" style="15" customWidth="1"/>
    <col min="6" max="6" width="8.7109375" style="43" bestFit="1" customWidth="1"/>
    <col min="7" max="7" width="9" style="43" customWidth="1"/>
    <col min="8" max="8" width="8.85546875" style="15"/>
    <col min="9" max="9" width="15.42578125" style="15" bestFit="1" customWidth="1"/>
    <col min="10" max="16384" width="8.85546875" style="15"/>
  </cols>
  <sheetData>
    <row r="1" spans="1:14" ht="74.25" customHeight="1" x14ac:dyDescent="0.25">
      <c r="A1" s="177" t="s">
        <v>309</v>
      </c>
      <c r="B1" s="177"/>
      <c r="C1" s="177"/>
      <c r="D1" s="177"/>
      <c r="E1" s="177"/>
      <c r="F1" s="177"/>
      <c r="G1" s="177"/>
      <c r="I1" s="137"/>
      <c r="J1" s="137"/>
      <c r="K1" s="137"/>
      <c r="L1" s="137"/>
      <c r="M1" s="137"/>
      <c r="N1" s="137"/>
    </row>
    <row r="2" spans="1:14" ht="19.5" x14ac:dyDescent="0.3">
      <c r="A2" s="178" t="s">
        <v>310</v>
      </c>
      <c r="B2" s="178"/>
      <c r="C2" s="178"/>
      <c r="D2" s="178"/>
      <c r="E2" s="178"/>
      <c r="F2" s="178"/>
      <c r="G2" s="178"/>
      <c r="I2" s="137"/>
      <c r="J2" s="137"/>
      <c r="K2" s="137"/>
      <c r="L2" s="137"/>
      <c r="M2" s="137"/>
      <c r="N2" s="137"/>
    </row>
    <row r="3" spans="1:14" ht="19.5" x14ac:dyDescent="0.3">
      <c r="A3" s="179" t="s">
        <v>270</v>
      </c>
      <c r="B3" s="180"/>
      <c r="C3" s="180"/>
      <c r="D3" s="180"/>
      <c r="E3" s="180"/>
      <c r="F3" s="180"/>
      <c r="G3" s="180"/>
      <c r="I3" s="137"/>
      <c r="J3" s="137"/>
      <c r="K3" s="137"/>
      <c r="L3" s="137"/>
      <c r="M3" s="137"/>
      <c r="N3" s="137"/>
    </row>
    <row r="4" spans="1:14" ht="19.5" x14ac:dyDescent="0.3">
      <c r="A4" s="103"/>
      <c r="B4" s="103" t="s">
        <v>293</v>
      </c>
      <c r="C4" s="103"/>
      <c r="D4" s="103"/>
      <c r="E4" s="103"/>
      <c r="F4" s="103"/>
      <c r="G4" s="103"/>
      <c r="I4" s="137"/>
      <c r="J4" s="137"/>
      <c r="K4" s="137"/>
      <c r="L4" s="137"/>
      <c r="M4" s="137"/>
      <c r="N4" s="137"/>
    </row>
    <row r="5" spans="1:14" ht="9.75" customHeight="1" x14ac:dyDescent="0.3">
      <c r="A5" s="16"/>
      <c r="B5" s="16"/>
      <c r="C5" s="16"/>
      <c r="D5" s="16"/>
      <c r="E5" s="16"/>
      <c r="F5" s="36"/>
      <c r="G5" s="36"/>
      <c r="I5" s="137"/>
      <c r="J5" s="137"/>
      <c r="K5" s="137"/>
      <c r="L5" s="137"/>
      <c r="M5" s="137"/>
      <c r="N5" s="137"/>
    </row>
    <row r="6" spans="1:14" ht="19.5" x14ac:dyDescent="0.3">
      <c r="A6" s="178" t="s">
        <v>129</v>
      </c>
      <c r="B6" s="178"/>
      <c r="C6" s="178"/>
      <c r="D6" s="178"/>
      <c r="E6" s="178"/>
      <c r="F6" s="178"/>
      <c r="G6" s="178"/>
      <c r="I6" s="137"/>
      <c r="J6" s="137"/>
      <c r="K6" s="137"/>
      <c r="L6" s="137"/>
      <c r="M6" s="137"/>
      <c r="N6" s="137"/>
    </row>
    <row r="7" spans="1:14" ht="6.75" customHeight="1" x14ac:dyDescent="0.25">
      <c r="A7" s="17"/>
      <c r="B7" s="17"/>
      <c r="C7" s="17"/>
      <c r="D7" s="17"/>
      <c r="E7" s="17"/>
      <c r="F7" s="35"/>
      <c r="G7" s="35"/>
      <c r="K7" s="30"/>
    </row>
    <row r="8" spans="1:14" x14ac:dyDescent="0.25">
      <c r="A8" s="181" t="s">
        <v>130</v>
      </c>
      <c r="B8" s="181"/>
      <c r="C8" s="181"/>
      <c r="D8" s="181"/>
      <c r="E8" s="181"/>
      <c r="F8" s="181"/>
      <c r="G8" s="181"/>
    </row>
    <row r="9" spans="1:14" ht="13.9" customHeight="1" x14ac:dyDescent="0.25">
      <c r="A9" s="18"/>
      <c r="B9" s="18"/>
      <c r="C9" s="18"/>
      <c r="D9" s="18"/>
      <c r="E9" s="18"/>
      <c r="F9" s="37"/>
      <c r="G9" s="37"/>
    </row>
    <row r="10" spans="1:14" x14ac:dyDescent="0.25">
      <c r="A10" s="182" t="s">
        <v>294</v>
      </c>
      <c r="B10" s="182"/>
      <c r="C10" s="182"/>
      <c r="D10" s="182"/>
      <c r="E10" s="182"/>
      <c r="F10" s="182"/>
      <c r="G10" s="182"/>
    </row>
    <row r="11" spans="1:14" x14ac:dyDescent="0.25">
      <c r="A11" s="130"/>
      <c r="B11" s="130"/>
      <c r="C11" s="130"/>
      <c r="D11" s="130"/>
      <c r="E11" s="130"/>
      <c r="F11" s="130"/>
      <c r="G11" s="130"/>
    </row>
    <row r="12" spans="1:14" s="134" customFormat="1" x14ac:dyDescent="0.25">
      <c r="A12" s="131" t="s">
        <v>265</v>
      </c>
      <c r="B12" s="132"/>
      <c r="C12" s="132"/>
      <c r="D12" s="132"/>
      <c r="E12" s="132"/>
      <c r="F12" s="133"/>
      <c r="G12" s="133"/>
    </row>
    <row r="13" spans="1:14" s="30" customFormat="1" ht="28.9" customHeight="1" x14ac:dyDescent="0.25">
      <c r="A13" s="29" t="s">
        <v>131</v>
      </c>
      <c r="B13" s="29" t="s">
        <v>268</v>
      </c>
      <c r="C13" s="29" t="s">
        <v>295</v>
      </c>
      <c r="D13" s="29" t="s">
        <v>296</v>
      </c>
      <c r="E13" s="29" t="s">
        <v>297</v>
      </c>
      <c r="F13" s="38" t="s">
        <v>190</v>
      </c>
      <c r="G13" s="38" t="s">
        <v>191</v>
      </c>
    </row>
    <row r="14" spans="1:14" s="19" customFormat="1" ht="8.25" customHeight="1" thickBot="1" x14ac:dyDescent="0.25">
      <c r="A14" s="85">
        <v>1</v>
      </c>
      <c r="B14" s="85">
        <v>2</v>
      </c>
      <c r="C14" s="85">
        <v>3</v>
      </c>
      <c r="D14" s="85">
        <v>4</v>
      </c>
      <c r="E14" s="85">
        <v>5</v>
      </c>
      <c r="F14" s="86" t="s">
        <v>113</v>
      </c>
      <c r="G14" s="86" t="s">
        <v>114</v>
      </c>
    </row>
    <row r="15" spans="1:14" ht="18" customHeight="1" thickTop="1" x14ac:dyDescent="0.25">
      <c r="A15" s="27" t="s">
        <v>0</v>
      </c>
      <c r="B15" s="28"/>
      <c r="C15" s="28"/>
      <c r="D15" s="28"/>
      <c r="E15" s="28"/>
      <c r="F15" s="42"/>
      <c r="G15" s="42"/>
    </row>
    <row r="16" spans="1:14" ht="18" customHeight="1" x14ac:dyDescent="0.25">
      <c r="A16" s="21" t="s">
        <v>1</v>
      </c>
      <c r="B16" s="22">
        <v>615967.87</v>
      </c>
      <c r="C16" s="22">
        <v>1872233</v>
      </c>
      <c r="D16" s="22">
        <v>1872233</v>
      </c>
      <c r="E16" s="22">
        <v>752924.59</v>
      </c>
      <c r="F16" s="39">
        <v>122.23</v>
      </c>
      <c r="G16" s="39">
        <v>40.22</v>
      </c>
      <c r="I16" s="20"/>
    </row>
    <row r="17" spans="1:10" ht="18" customHeight="1" x14ac:dyDescent="0.25">
      <c r="A17" s="21" t="s">
        <v>18</v>
      </c>
      <c r="B17" s="22">
        <v>0</v>
      </c>
      <c r="C17" s="22">
        <v>0</v>
      </c>
      <c r="D17" s="22">
        <v>0</v>
      </c>
      <c r="E17" s="22">
        <v>0</v>
      </c>
      <c r="F17" s="39"/>
      <c r="G17" s="39"/>
    </row>
    <row r="18" spans="1:10" ht="18" customHeight="1" x14ac:dyDescent="0.25">
      <c r="A18" s="21" t="s">
        <v>20</v>
      </c>
      <c r="B18" s="22">
        <v>695158.21</v>
      </c>
      <c r="C18" s="22">
        <v>1249546</v>
      </c>
      <c r="D18" s="22">
        <v>1249546</v>
      </c>
      <c r="E18" s="22">
        <v>642598.48</v>
      </c>
      <c r="F18" s="39">
        <v>92.44</v>
      </c>
      <c r="G18" s="39">
        <v>51.43</v>
      </c>
    </row>
    <row r="19" spans="1:10" ht="18" customHeight="1" x14ac:dyDescent="0.25">
      <c r="A19" s="21" t="s">
        <v>76</v>
      </c>
      <c r="B19" s="22">
        <v>1594.25</v>
      </c>
      <c r="C19" s="22">
        <v>623837</v>
      </c>
      <c r="D19" s="22">
        <v>623837</v>
      </c>
      <c r="E19" s="22">
        <v>160436</v>
      </c>
      <c r="F19" s="39">
        <v>10063.42</v>
      </c>
      <c r="G19" s="39">
        <v>25.72</v>
      </c>
      <c r="J19" s="15" t="s">
        <v>271</v>
      </c>
    </row>
    <row r="20" spans="1:10" x14ac:dyDescent="0.25">
      <c r="A20" s="73" t="s">
        <v>132</v>
      </c>
      <c r="B20" s="74">
        <f>B16+B17-B18-B19</f>
        <v>-80784.589999999967</v>
      </c>
      <c r="C20" s="74">
        <f t="shared" ref="C20" si="0">C16+C17-C18-C19</f>
        <v>-1150</v>
      </c>
      <c r="D20" s="74">
        <f>D16+D17-D18-D19</f>
        <v>-1150</v>
      </c>
      <c r="E20" s="74">
        <f t="shared" ref="E20" si="1">E16+E17-E18-E19</f>
        <v>-50109.890000000014</v>
      </c>
      <c r="F20" s="75">
        <v>62.03</v>
      </c>
      <c r="G20" s="75">
        <v>4357.38</v>
      </c>
      <c r="I20" s="20"/>
    </row>
    <row r="21" spans="1:10" x14ac:dyDescent="0.25">
      <c r="A21" s="27" t="s">
        <v>102</v>
      </c>
      <c r="B21" s="71"/>
      <c r="C21" s="71"/>
      <c r="D21" s="71"/>
      <c r="E21" s="71"/>
      <c r="F21" s="72"/>
      <c r="G21" s="72"/>
    </row>
    <row r="22" spans="1:10" x14ac:dyDescent="0.25">
      <c r="A22" s="21" t="s">
        <v>103</v>
      </c>
      <c r="B22" s="22">
        <f>'Rač fin-Tablica 4.'!B7</f>
        <v>0</v>
      </c>
      <c r="C22" s="22">
        <f>'Rač fin-Tablica 4.'!C7</f>
        <v>0</v>
      </c>
      <c r="D22" s="22">
        <f>'Rač fin-Tablica 4.'!D7</f>
        <v>0</v>
      </c>
      <c r="E22" s="22">
        <f>'Rač fin-Tablica 4.'!E7</f>
        <v>0</v>
      </c>
      <c r="F22" s="39" t="str">
        <f t="shared" ref="F22:F23" si="2">IFERROR(E22/B22*100,"-")</f>
        <v>-</v>
      </c>
      <c r="G22" s="39" t="str">
        <f t="shared" ref="G22:G23" si="3">IFERROR(E22/D22*100,"-")</f>
        <v>-</v>
      </c>
    </row>
    <row r="23" spans="1:10" x14ac:dyDescent="0.25">
      <c r="A23" s="21" t="s">
        <v>107</v>
      </c>
      <c r="B23" s="22">
        <f>'Rač fin-Tablica 4.'!B16</f>
        <v>0</v>
      </c>
      <c r="C23" s="22">
        <f>'Rač fin-Tablica 4.'!C16</f>
        <v>0</v>
      </c>
      <c r="D23" s="22">
        <f>'Rač fin-Tablica 4.'!D16</f>
        <v>0</v>
      </c>
      <c r="E23" s="22">
        <f>'Rač fin-Tablica 4.'!E16</f>
        <v>0</v>
      </c>
      <c r="F23" s="39" t="str">
        <f t="shared" si="2"/>
        <v>-</v>
      </c>
      <c r="G23" s="39" t="str">
        <f t="shared" si="3"/>
        <v>-</v>
      </c>
      <c r="I23" s="20"/>
    </row>
    <row r="24" spans="1:10" x14ac:dyDescent="0.25">
      <c r="A24" s="73" t="s">
        <v>133</v>
      </c>
      <c r="B24" s="74">
        <f>B22-B23</f>
        <v>0</v>
      </c>
      <c r="C24" s="74">
        <f t="shared" ref="C24" si="4">C22-C23</f>
        <v>0</v>
      </c>
      <c r="D24" s="74">
        <f>D22-D23</f>
        <v>0</v>
      </c>
      <c r="E24" s="74">
        <f t="shared" ref="E24" si="5">E22-E23</f>
        <v>0</v>
      </c>
      <c r="F24" s="75"/>
      <c r="G24" s="75"/>
    </row>
    <row r="25" spans="1:10" x14ac:dyDescent="0.25">
      <c r="A25" s="27" t="s">
        <v>249</v>
      </c>
      <c r="B25" s="76"/>
      <c r="C25" s="76"/>
      <c r="D25" s="76"/>
      <c r="E25" s="76"/>
      <c r="F25" s="77"/>
      <c r="G25" s="77"/>
    </row>
    <row r="26" spans="1:10" x14ac:dyDescent="0.25">
      <c r="A26" s="21" t="s">
        <v>141</v>
      </c>
      <c r="B26" s="26">
        <f>B16+B17+B22</f>
        <v>615967.87</v>
      </c>
      <c r="C26" s="26">
        <f>C16+C17+C22</f>
        <v>1872233</v>
      </c>
      <c r="D26" s="26">
        <f>D16+D17+D22</f>
        <v>1872233</v>
      </c>
      <c r="E26" s="26">
        <f>E16+E17+E22</f>
        <v>752924.59</v>
      </c>
      <c r="F26" s="41">
        <f t="shared" ref="F26:F27" si="6">IFERROR(E26/B26*100,"-")</f>
        <v>122.23439349198522</v>
      </c>
      <c r="G26" s="41">
        <f t="shared" ref="G26:G27" si="7">IFERROR(E26/D26*100,"-")</f>
        <v>40.215325229285028</v>
      </c>
      <c r="I26" s="20"/>
    </row>
    <row r="27" spans="1:10" x14ac:dyDescent="0.25">
      <c r="A27" s="21" t="s">
        <v>136</v>
      </c>
      <c r="B27" s="26">
        <f>B18+B19+B23</f>
        <v>696752.46</v>
      </c>
      <c r="C27" s="26">
        <f>C18+C19+C23</f>
        <v>1873383</v>
      </c>
      <c r="D27" s="26">
        <f>D18+D19+D23</f>
        <v>1873383</v>
      </c>
      <c r="E27" s="26">
        <f>E18+E19+E23</f>
        <v>803034.48</v>
      </c>
      <c r="F27" s="41">
        <f t="shared" si="6"/>
        <v>115.25391385055175</v>
      </c>
      <c r="G27" s="41">
        <f t="shared" si="7"/>
        <v>42.865472783728684</v>
      </c>
      <c r="I27" s="20"/>
    </row>
    <row r="28" spans="1:10" x14ac:dyDescent="0.25">
      <c r="A28" s="73" t="s">
        <v>137</v>
      </c>
      <c r="B28" s="74">
        <f>B26-B27</f>
        <v>-80784.589999999967</v>
      </c>
      <c r="C28" s="74">
        <f t="shared" ref="C28:E28" si="8">C26-C27</f>
        <v>-1150</v>
      </c>
      <c r="D28" s="74">
        <f t="shared" si="8"/>
        <v>-1150</v>
      </c>
      <c r="E28" s="74">
        <f t="shared" si="8"/>
        <v>-50109.890000000014</v>
      </c>
      <c r="F28" s="75">
        <v>62.03</v>
      </c>
      <c r="G28" s="75">
        <v>4357.38</v>
      </c>
      <c r="I28" s="20"/>
    </row>
    <row r="29" spans="1:10" ht="3.75" customHeight="1" x14ac:dyDescent="0.25">
      <c r="A29" s="21"/>
      <c r="B29" s="22"/>
      <c r="C29" s="22"/>
      <c r="D29" s="22"/>
      <c r="E29" s="22"/>
      <c r="F29" s="39"/>
      <c r="G29" s="39"/>
    </row>
    <row r="30" spans="1:10" x14ac:dyDescent="0.25">
      <c r="A30" s="23" t="s">
        <v>134</v>
      </c>
      <c r="B30" s="24">
        <v>0</v>
      </c>
      <c r="C30" s="24"/>
      <c r="D30" s="24"/>
      <c r="E30" s="24">
        <v>0</v>
      </c>
      <c r="F30" s="40"/>
      <c r="G30" s="40"/>
      <c r="I30" s="20"/>
    </row>
    <row r="31" spans="1:10" x14ac:dyDescent="0.25">
      <c r="A31" s="23" t="s">
        <v>135</v>
      </c>
      <c r="B31" s="101">
        <v>0</v>
      </c>
      <c r="C31" s="24"/>
      <c r="D31" s="24"/>
      <c r="E31" s="101">
        <v>0</v>
      </c>
      <c r="F31" s="40"/>
      <c r="G31" s="40"/>
      <c r="I31" s="20"/>
    </row>
    <row r="32" spans="1:10" ht="1.5" customHeight="1" x14ac:dyDescent="0.25">
      <c r="A32" s="21"/>
      <c r="B32" s="25"/>
      <c r="C32" s="25"/>
      <c r="D32" s="22"/>
      <c r="E32" s="22"/>
      <c r="F32" s="39"/>
      <c r="G32" s="39"/>
    </row>
    <row r="33" spans="1:9" x14ac:dyDescent="0.25">
      <c r="A33" s="78" t="s">
        <v>142</v>
      </c>
      <c r="B33" s="79"/>
      <c r="C33" s="79"/>
      <c r="D33" s="80"/>
      <c r="E33" s="80"/>
      <c r="F33" s="81"/>
      <c r="G33" s="81"/>
    </row>
    <row r="34" spans="1:9" x14ac:dyDescent="0.25">
      <c r="A34" s="21" t="s">
        <v>219</v>
      </c>
      <c r="B34" s="22">
        <v>1479.32</v>
      </c>
      <c r="C34" s="22">
        <v>1150</v>
      </c>
      <c r="D34" s="22">
        <v>0</v>
      </c>
      <c r="E34" s="22">
        <v>0</v>
      </c>
      <c r="F34" s="39"/>
      <c r="G34" s="39"/>
      <c r="I34" s="20"/>
    </row>
    <row r="35" spans="1:9" x14ac:dyDescent="0.25">
      <c r="A35" s="21" t="s">
        <v>220</v>
      </c>
      <c r="B35" s="22">
        <v>0</v>
      </c>
      <c r="C35" s="22">
        <v>0</v>
      </c>
      <c r="D35" s="22">
        <v>93858.3</v>
      </c>
      <c r="E35" s="22">
        <v>93858.3</v>
      </c>
      <c r="F35" s="39"/>
      <c r="G35" s="39"/>
      <c r="I35" s="20"/>
    </row>
    <row r="36" spans="1:9" ht="18" customHeight="1" x14ac:dyDescent="0.25">
      <c r="A36" s="73" t="s">
        <v>155</v>
      </c>
      <c r="B36" s="74">
        <v>0</v>
      </c>
      <c r="C36" s="74">
        <v>1150</v>
      </c>
      <c r="D36" s="74">
        <f>D34+D35</f>
        <v>93858.3</v>
      </c>
      <c r="E36" s="74">
        <f>E34+E35</f>
        <v>93858.3</v>
      </c>
      <c r="F36" s="75"/>
      <c r="G36" s="75"/>
      <c r="I36" s="20"/>
    </row>
    <row r="37" spans="1:9" ht="9" customHeight="1" x14ac:dyDescent="0.25"/>
    <row r="38" spans="1:9" x14ac:dyDescent="0.25">
      <c r="A38" s="82" t="s">
        <v>137</v>
      </c>
      <c r="B38" s="83">
        <v>1479.32</v>
      </c>
      <c r="C38" s="83">
        <v>1150</v>
      </c>
      <c r="D38" s="83">
        <f>D28+D36</f>
        <v>92708.3</v>
      </c>
      <c r="E38" s="83">
        <v>143968.19</v>
      </c>
      <c r="F38" s="84"/>
      <c r="G38" s="84"/>
      <c r="I38" s="20"/>
    </row>
    <row r="39" spans="1:9" ht="29.45" customHeight="1" x14ac:dyDescent="0.25">
      <c r="A39" s="176" t="s">
        <v>248</v>
      </c>
      <c r="B39" s="176"/>
      <c r="C39" s="176"/>
      <c r="D39" s="176"/>
      <c r="E39" s="176"/>
      <c r="F39" s="176"/>
      <c r="G39" s="176"/>
    </row>
    <row r="40" spans="1:9" x14ac:dyDescent="0.25">
      <c r="I40" s="20"/>
    </row>
    <row r="42" spans="1:9" x14ac:dyDescent="0.25">
      <c r="E42" s="20"/>
    </row>
    <row r="43" spans="1:9" x14ac:dyDescent="0.25">
      <c r="E43" s="20"/>
    </row>
    <row r="44" spans="1:9" x14ac:dyDescent="0.25">
      <c r="E44" s="20"/>
    </row>
  </sheetData>
  <mergeCells count="7">
    <mergeCell ref="A39:G39"/>
    <mergeCell ref="A1:G1"/>
    <mergeCell ref="A2:G2"/>
    <mergeCell ref="A3:G3"/>
    <mergeCell ref="A6:G6"/>
    <mergeCell ref="A8:G8"/>
    <mergeCell ref="A10:G10"/>
  </mergeCells>
  <conditionalFormatting sqref="B30:B31">
    <cfRule type="containsBlanks" dxfId="123" priority="3">
      <formula>LEN(TRIM(B30))=0</formula>
    </cfRule>
  </conditionalFormatting>
  <conditionalFormatting sqref="B34:E35">
    <cfRule type="containsBlanks" dxfId="122" priority="1">
      <formula>LEN(TRIM(B34))=0</formula>
    </cfRule>
  </conditionalFormatting>
  <conditionalFormatting sqref="E30:E31">
    <cfRule type="containsBlanks" dxfId="121" priority="2">
      <formula>LEN(TRIM(E30))=0</formula>
    </cfRule>
  </conditionalFormatting>
  <printOptions horizontalCentered="1"/>
  <pageMargins left="0.19685039370078741" right="0.19685039370078741" top="0.39370078740157483" bottom="0.39370078740157483" header="0.19685039370078741" footer="0.19685039370078741"/>
  <pageSetup paperSize="9" scale="83" orientation="landscape" r:id="rId1"/>
  <headerFooter>
    <oddFooter>&amp;C&amp;P</oddFooter>
  </headerFooter>
  <ignoredErrors>
    <ignoredError sqref="F21:G21 F24:G25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4"/>
  <sheetViews>
    <sheetView showGridLines="0" topLeftCell="A75" zoomScaleNormal="100" workbookViewId="0">
      <selection activeCell="D87" sqref="D87"/>
    </sheetView>
  </sheetViews>
  <sheetFormatPr defaultColWidth="9.140625" defaultRowHeight="12.75" x14ac:dyDescent="0.2"/>
  <cols>
    <col min="1" max="1" width="87.140625" style="1" bestFit="1" customWidth="1"/>
    <col min="2" max="2" width="14.7109375" style="1" bestFit="1" customWidth="1"/>
    <col min="3" max="3" width="15.140625" style="1" bestFit="1" customWidth="1"/>
    <col min="4" max="4" width="15.7109375" style="1" bestFit="1" customWidth="1"/>
    <col min="5" max="5" width="14.7109375" style="1" bestFit="1" customWidth="1"/>
    <col min="6" max="6" width="10.140625" style="1" bestFit="1" customWidth="1"/>
    <col min="7" max="7" width="8.5703125" style="10" bestFit="1" customWidth="1"/>
    <col min="8" max="16384" width="9.140625" style="1"/>
  </cols>
  <sheetData>
    <row r="1" spans="1:15" s="3" customFormat="1" ht="15.75" x14ac:dyDescent="0.25">
      <c r="A1" s="183" t="s">
        <v>115</v>
      </c>
      <c r="B1" s="183"/>
      <c r="C1" s="183"/>
      <c r="D1" s="183"/>
      <c r="E1" s="183"/>
      <c r="F1" s="183"/>
      <c r="G1" s="183"/>
    </row>
    <row r="2" spans="1:15" s="3" customFormat="1" ht="7.5" customHeight="1" x14ac:dyDescent="0.25">
      <c r="A2" s="2"/>
      <c r="B2" s="2"/>
      <c r="C2" s="2"/>
      <c r="D2" s="2"/>
      <c r="E2" s="2"/>
      <c r="F2" s="2"/>
      <c r="G2" s="8"/>
    </row>
    <row r="3" spans="1:15" s="3" customFormat="1" ht="15.75" x14ac:dyDescent="0.25">
      <c r="A3" s="184" t="s">
        <v>298</v>
      </c>
      <c r="B3" s="184"/>
      <c r="C3" s="184"/>
      <c r="D3" s="184"/>
      <c r="E3" s="184"/>
      <c r="F3" s="184"/>
      <c r="G3" s="184"/>
    </row>
    <row r="4" spans="1:15" s="3" customFormat="1" ht="6.75" customHeight="1" x14ac:dyDescent="0.25">
      <c r="G4" s="9"/>
    </row>
    <row r="5" spans="1:15" s="3" customFormat="1" ht="15.75" x14ac:dyDescent="0.25">
      <c r="A5" s="135" t="s">
        <v>0</v>
      </c>
      <c r="G5" s="9"/>
    </row>
    <row r="6" spans="1:15" s="3" customFormat="1" ht="11.25" customHeight="1" x14ac:dyDescent="0.25">
      <c r="A6" s="59"/>
      <c r="G6" s="9"/>
    </row>
    <row r="7" spans="1:15" s="129" customFormat="1" ht="15.75" x14ac:dyDescent="0.25">
      <c r="A7" s="185" t="s">
        <v>259</v>
      </c>
      <c r="B7" s="185"/>
      <c r="C7" s="185"/>
      <c r="D7" s="185"/>
      <c r="E7" s="185"/>
      <c r="F7" s="185"/>
      <c r="G7" s="185"/>
    </row>
    <row r="8" spans="1:15" ht="6.75" customHeight="1" x14ac:dyDescent="0.2">
      <c r="A8" s="46"/>
      <c r="B8" s="46"/>
      <c r="C8" s="46"/>
      <c r="D8" s="46"/>
      <c r="E8" s="46"/>
      <c r="F8" s="46"/>
      <c r="G8" s="47"/>
    </row>
    <row r="9" spans="1:15" ht="38.25" x14ac:dyDescent="0.2">
      <c r="A9" s="58" t="s">
        <v>112</v>
      </c>
      <c r="B9" s="29" t="str">
        <f>'Sažetak '!B13</f>
        <v>Ostvarenje / izvršenje 
01.01.-30.06.'25.</v>
      </c>
      <c r="C9" s="29" t="str">
        <f>'Sažetak '!C13</f>
        <v>Izvorni plan 
2026.</v>
      </c>
      <c r="D9" s="29" t="str">
        <f>'Sažetak '!D13</f>
        <v>Tekući plan 
2026.</v>
      </c>
      <c r="E9" s="29" t="str">
        <f>'Sažetak '!E13</f>
        <v>Ostvarenje / izvršenje 
01.01.-30.06.'26.</v>
      </c>
      <c r="F9" s="38" t="s">
        <v>190</v>
      </c>
      <c r="G9" s="38" t="s">
        <v>191</v>
      </c>
    </row>
    <row r="10" spans="1:15" s="4" customFormat="1" ht="11.25" x14ac:dyDescent="0.2">
      <c r="A10" s="56">
        <v>1</v>
      </c>
      <c r="B10" s="56">
        <v>2</v>
      </c>
      <c r="C10" s="56">
        <v>3</v>
      </c>
      <c r="D10" s="56">
        <v>4</v>
      </c>
      <c r="E10" s="56">
        <v>5</v>
      </c>
      <c r="F10" s="56" t="s">
        <v>113</v>
      </c>
      <c r="G10" s="57" t="s">
        <v>114</v>
      </c>
      <c r="I10" s="138"/>
      <c r="J10" s="138"/>
      <c r="K10" s="138"/>
      <c r="L10" s="138"/>
      <c r="M10" s="138"/>
      <c r="N10" s="138"/>
      <c r="O10" s="138"/>
    </row>
    <row r="11" spans="1:15" ht="15.75" x14ac:dyDescent="0.25">
      <c r="A11" s="7" t="s">
        <v>1</v>
      </c>
      <c r="B11" s="110">
        <f>B12+B35+B42+B46+B54+B63</f>
        <v>615967.86999999988</v>
      </c>
      <c r="C11" s="110">
        <v>1872233</v>
      </c>
      <c r="D11" s="110">
        <v>1872233</v>
      </c>
      <c r="E11" s="110">
        <v>752924.59</v>
      </c>
      <c r="F11" s="116">
        <f>IFERROR(E11/B11*100,"-")</f>
        <v>122.23439349198524</v>
      </c>
      <c r="G11" s="116">
        <f>IFERROR(E11/D11*100,"-")</f>
        <v>40.215325229285028</v>
      </c>
      <c r="H11" s="87"/>
      <c r="I11" s="137"/>
      <c r="J11" s="96"/>
      <c r="K11" s="96"/>
      <c r="L11" s="96"/>
      <c r="M11" s="96"/>
      <c r="N11" s="96"/>
      <c r="O11" s="96"/>
    </row>
    <row r="12" spans="1:15" ht="15.75" x14ac:dyDescent="0.25">
      <c r="A12" s="54" t="s">
        <v>2</v>
      </c>
      <c r="B12" s="111">
        <f>B13+B15+B20+B23+B26+B29</f>
        <v>562480</v>
      </c>
      <c r="C12" s="111">
        <v>1768823</v>
      </c>
      <c r="D12" s="111">
        <v>1768823</v>
      </c>
      <c r="E12" s="111">
        <f t="shared" ref="E12" si="0">E13+E15+E20+E23+E26+E29</f>
        <v>697327.66999999993</v>
      </c>
      <c r="F12" s="117">
        <f t="shared" ref="F12:F75" si="1">IFERROR(E12/B12*100,"-")</f>
        <v>123.97377151187597</v>
      </c>
      <c r="G12" s="117">
        <f t="shared" ref="G12:G75" si="2">IFERROR(E12/D12*100,"-")</f>
        <v>39.42325885631292</v>
      </c>
      <c r="H12" s="87"/>
      <c r="I12" s="137"/>
      <c r="J12" s="96"/>
      <c r="K12" s="96"/>
      <c r="L12" s="96"/>
      <c r="M12" s="96"/>
      <c r="N12" s="96"/>
      <c r="O12" s="96"/>
    </row>
    <row r="13" spans="1:15" x14ac:dyDescent="0.2">
      <c r="A13" s="50" t="s">
        <v>3</v>
      </c>
      <c r="B13" s="111">
        <f>B14</f>
        <v>0</v>
      </c>
      <c r="C13" s="111">
        <v>0</v>
      </c>
      <c r="D13" s="111">
        <v>0</v>
      </c>
      <c r="E13" s="111">
        <f t="shared" ref="E13" si="3">E14</f>
        <v>0</v>
      </c>
      <c r="F13" s="117" t="str">
        <f t="shared" si="1"/>
        <v>-</v>
      </c>
      <c r="G13" s="117" t="str">
        <f t="shared" si="2"/>
        <v>-</v>
      </c>
      <c r="H13" s="87"/>
      <c r="I13" s="139"/>
      <c r="J13" s="96"/>
      <c r="K13" s="96"/>
      <c r="L13" s="96"/>
      <c r="M13" s="96"/>
      <c r="N13" s="96"/>
      <c r="O13" s="96"/>
    </row>
    <row r="14" spans="1:15" x14ac:dyDescent="0.2">
      <c r="A14" s="51" t="s">
        <v>4</v>
      </c>
      <c r="B14" s="22">
        <v>0</v>
      </c>
      <c r="C14" s="112">
        <v>0</v>
      </c>
      <c r="D14" s="112">
        <v>0</v>
      </c>
      <c r="E14" s="22">
        <v>0</v>
      </c>
      <c r="F14" s="118" t="str">
        <f t="shared" si="1"/>
        <v>-</v>
      </c>
      <c r="G14" s="117" t="str">
        <f t="shared" si="2"/>
        <v>-</v>
      </c>
      <c r="H14" s="87"/>
    </row>
    <row r="15" spans="1:15" x14ac:dyDescent="0.2">
      <c r="A15" s="50" t="s">
        <v>5</v>
      </c>
      <c r="B15" s="111">
        <f>SUM(B16:B19)</f>
        <v>0</v>
      </c>
      <c r="C15" s="111">
        <v>0</v>
      </c>
      <c r="D15" s="111">
        <v>0</v>
      </c>
      <c r="E15" s="111">
        <f t="shared" ref="E15" si="4">SUM(E16:E19)</f>
        <v>0</v>
      </c>
      <c r="F15" s="117" t="str">
        <f t="shared" si="1"/>
        <v>-</v>
      </c>
      <c r="G15" s="117" t="str">
        <f t="shared" si="2"/>
        <v>-</v>
      </c>
      <c r="H15" s="87"/>
    </row>
    <row r="16" spans="1:15" x14ac:dyDescent="0.2">
      <c r="A16" s="51" t="s">
        <v>6</v>
      </c>
      <c r="B16" s="22">
        <v>0</v>
      </c>
      <c r="C16" s="112">
        <v>0</v>
      </c>
      <c r="D16" s="112">
        <v>0</v>
      </c>
      <c r="E16" s="22">
        <v>0</v>
      </c>
      <c r="F16" s="118" t="str">
        <f t="shared" si="1"/>
        <v>-</v>
      </c>
      <c r="G16" s="117" t="str">
        <f t="shared" si="2"/>
        <v>-</v>
      </c>
      <c r="H16" s="87"/>
    </row>
    <row r="17" spans="1:8" x14ac:dyDescent="0.2">
      <c r="A17" s="51" t="s">
        <v>205</v>
      </c>
      <c r="B17" s="22">
        <v>0</v>
      </c>
      <c r="C17" s="112">
        <v>0</v>
      </c>
      <c r="D17" s="112">
        <v>0</v>
      </c>
      <c r="E17" s="22">
        <v>0</v>
      </c>
      <c r="F17" s="118" t="str">
        <f t="shared" si="1"/>
        <v>-</v>
      </c>
      <c r="G17" s="117" t="str">
        <f t="shared" si="2"/>
        <v>-</v>
      </c>
      <c r="H17" s="87"/>
    </row>
    <row r="18" spans="1:8" x14ac:dyDescent="0.2">
      <c r="A18" s="51" t="s">
        <v>197</v>
      </c>
      <c r="B18" s="22">
        <v>0</v>
      </c>
      <c r="C18" s="112">
        <v>0</v>
      </c>
      <c r="D18" s="112">
        <v>0</v>
      </c>
      <c r="E18" s="22">
        <v>0</v>
      </c>
      <c r="F18" s="118" t="str">
        <f t="shared" si="1"/>
        <v>-</v>
      </c>
      <c r="G18" s="117" t="str">
        <f t="shared" si="2"/>
        <v>-</v>
      </c>
      <c r="H18" s="87"/>
    </row>
    <row r="19" spans="1:8" x14ac:dyDescent="0.2">
      <c r="A19" s="51" t="s">
        <v>198</v>
      </c>
      <c r="B19" s="22">
        <v>0</v>
      </c>
      <c r="C19" s="112">
        <v>0</v>
      </c>
      <c r="D19" s="112">
        <v>0</v>
      </c>
      <c r="E19" s="22">
        <v>0</v>
      </c>
      <c r="F19" s="118" t="str">
        <f t="shared" si="1"/>
        <v>-</v>
      </c>
      <c r="G19" s="117" t="str">
        <f t="shared" si="2"/>
        <v>-</v>
      </c>
      <c r="H19" s="87"/>
    </row>
    <row r="20" spans="1:8" x14ac:dyDescent="0.2">
      <c r="A20" s="50" t="s">
        <v>221</v>
      </c>
      <c r="B20" s="111">
        <f>B21+B22</f>
        <v>0</v>
      </c>
      <c r="C20" s="111">
        <v>0</v>
      </c>
      <c r="D20" s="111">
        <v>0</v>
      </c>
      <c r="E20" s="111">
        <f t="shared" ref="E20" si="5">E21+E22</f>
        <v>0</v>
      </c>
      <c r="F20" s="117" t="str">
        <f t="shared" si="1"/>
        <v>-</v>
      </c>
      <c r="G20" s="117" t="str">
        <f t="shared" si="2"/>
        <v>-</v>
      </c>
      <c r="H20" s="87"/>
    </row>
    <row r="21" spans="1:8" x14ac:dyDescent="0.2">
      <c r="A21" s="51" t="s">
        <v>222</v>
      </c>
      <c r="B21" s="22">
        <v>0</v>
      </c>
      <c r="C21" s="112">
        <v>0</v>
      </c>
      <c r="D21" s="112">
        <v>0</v>
      </c>
      <c r="E21" s="22">
        <v>0</v>
      </c>
      <c r="F21" s="118" t="str">
        <f t="shared" si="1"/>
        <v>-</v>
      </c>
      <c r="G21" s="117" t="str">
        <f t="shared" si="2"/>
        <v>-</v>
      </c>
      <c r="H21" s="87"/>
    </row>
    <row r="22" spans="1:8" x14ac:dyDescent="0.2">
      <c r="A22" s="51" t="s">
        <v>223</v>
      </c>
      <c r="B22" s="22">
        <v>0</v>
      </c>
      <c r="C22" s="112">
        <v>0</v>
      </c>
      <c r="D22" s="112">
        <v>0</v>
      </c>
      <c r="E22" s="22">
        <v>0</v>
      </c>
      <c r="F22" s="118" t="str">
        <f t="shared" si="1"/>
        <v>-</v>
      </c>
      <c r="G22" s="117" t="str">
        <f t="shared" si="2"/>
        <v>-</v>
      </c>
      <c r="H22" s="87"/>
    </row>
    <row r="23" spans="1:8" x14ac:dyDescent="0.2">
      <c r="A23" s="50" t="s">
        <v>224</v>
      </c>
      <c r="B23" s="111">
        <f>B24+B25</f>
        <v>548221.13</v>
      </c>
      <c r="C23" s="111">
        <v>0</v>
      </c>
      <c r="D23" s="111">
        <v>0</v>
      </c>
      <c r="E23" s="111">
        <f t="shared" ref="E23" si="6">E24+E25</f>
        <v>574730.56999999995</v>
      </c>
      <c r="F23" s="117">
        <f t="shared" si="1"/>
        <v>104.83553780570259</v>
      </c>
      <c r="G23" s="117" t="str">
        <f t="shared" si="2"/>
        <v>-</v>
      </c>
      <c r="H23" s="87"/>
    </row>
    <row r="24" spans="1:8" x14ac:dyDescent="0.2">
      <c r="A24" s="51" t="s">
        <v>225</v>
      </c>
      <c r="B24" s="112">
        <v>548221.13</v>
      </c>
      <c r="C24" s="112">
        <v>0</v>
      </c>
      <c r="D24" s="112">
        <v>0</v>
      </c>
      <c r="E24" s="112">
        <v>574730.56999999995</v>
      </c>
      <c r="F24" s="118">
        <v>104.84</v>
      </c>
      <c r="G24" s="117" t="str">
        <f t="shared" si="2"/>
        <v>-</v>
      </c>
      <c r="H24" s="87"/>
    </row>
    <row r="25" spans="1:8" x14ac:dyDescent="0.2">
      <c r="A25" s="51" t="s">
        <v>226</v>
      </c>
      <c r="B25" s="22">
        <v>0</v>
      </c>
      <c r="C25" s="112">
        <v>0</v>
      </c>
      <c r="D25" s="112">
        <v>0</v>
      </c>
      <c r="E25" s="22">
        <v>0</v>
      </c>
      <c r="F25" s="118" t="str">
        <f t="shared" si="1"/>
        <v>-</v>
      </c>
      <c r="G25" s="117" t="str">
        <f t="shared" si="2"/>
        <v>-</v>
      </c>
      <c r="H25" s="87"/>
    </row>
    <row r="26" spans="1:8" x14ac:dyDescent="0.2">
      <c r="A26" s="50" t="s">
        <v>7</v>
      </c>
      <c r="B26" s="111">
        <f>B27+B28</f>
        <v>0</v>
      </c>
      <c r="C26" s="111">
        <v>0</v>
      </c>
      <c r="D26" s="111">
        <v>0</v>
      </c>
      <c r="E26" s="111">
        <f t="shared" ref="E26" si="7">E27+E28</f>
        <v>0</v>
      </c>
      <c r="F26" s="117" t="str">
        <f t="shared" si="1"/>
        <v>-</v>
      </c>
      <c r="G26" s="117" t="str">
        <f t="shared" si="2"/>
        <v>-</v>
      </c>
      <c r="H26" s="87"/>
    </row>
    <row r="27" spans="1:8" x14ac:dyDescent="0.2">
      <c r="A27" s="51" t="s">
        <v>8</v>
      </c>
      <c r="B27" s="112">
        <v>0</v>
      </c>
      <c r="C27" s="112">
        <v>0</v>
      </c>
      <c r="D27" s="112">
        <v>0</v>
      </c>
      <c r="E27" s="112">
        <v>0</v>
      </c>
      <c r="F27" s="118" t="str">
        <f t="shared" si="1"/>
        <v>-</v>
      </c>
      <c r="G27" s="117" t="str">
        <f t="shared" si="2"/>
        <v>-</v>
      </c>
      <c r="H27" s="87"/>
    </row>
    <row r="28" spans="1:8" x14ac:dyDescent="0.2">
      <c r="A28" s="51" t="s">
        <v>143</v>
      </c>
      <c r="B28" s="22">
        <v>0</v>
      </c>
      <c r="C28" s="112">
        <v>0</v>
      </c>
      <c r="D28" s="112">
        <v>0</v>
      </c>
      <c r="E28" s="22">
        <v>0</v>
      </c>
      <c r="F28" s="118" t="str">
        <f t="shared" si="1"/>
        <v>-</v>
      </c>
      <c r="G28" s="117" t="str">
        <f t="shared" si="2"/>
        <v>-</v>
      </c>
      <c r="H28" s="87"/>
    </row>
    <row r="29" spans="1:8" x14ac:dyDescent="0.2">
      <c r="A29" s="50" t="s">
        <v>254</v>
      </c>
      <c r="B29" s="111">
        <f>B30+B31+B32+B33</f>
        <v>14258.869999999999</v>
      </c>
      <c r="C29" s="111">
        <v>0</v>
      </c>
      <c r="D29" s="111">
        <v>0</v>
      </c>
      <c r="E29" s="111">
        <f t="shared" ref="E29" si="8">E30+E31+E32+E33</f>
        <v>122597.1</v>
      </c>
      <c r="F29" s="118">
        <f t="shared" si="1"/>
        <v>859.79534142607383</v>
      </c>
      <c r="G29" s="117" t="str">
        <f t="shared" si="2"/>
        <v>-</v>
      </c>
      <c r="H29" s="87"/>
    </row>
    <row r="30" spans="1:8" x14ac:dyDescent="0.2">
      <c r="A30" s="51" t="s">
        <v>255</v>
      </c>
      <c r="B30" s="22">
        <v>9736.9</v>
      </c>
      <c r="C30" s="112">
        <v>0</v>
      </c>
      <c r="D30" s="112">
        <v>0</v>
      </c>
      <c r="E30" s="22">
        <v>2470.98</v>
      </c>
      <c r="F30" s="118">
        <v>25.38</v>
      </c>
      <c r="G30" s="117" t="str">
        <f t="shared" si="2"/>
        <v>-</v>
      </c>
      <c r="H30" s="87"/>
    </row>
    <row r="31" spans="1:8" x14ac:dyDescent="0.2">
      <c r="A31" s="51" t="s">
        <v>256</v>
      </c>
      <c r="B31" s="22">
        <v>0</v>
      </c>
      <c r="C31" s="112">
        <v>0</v>
      </c>
      <c r="D31" s="112">
        <v>0</v>
      </c>
      <c r="E31" s="22">
        <v>0</v>
      </c>
      <c r="F31" s="118" t="str">
        <f t="shared" si="1"/>
        <v>-</v>
      </c>
      <c r="G31" s="117" t="str">
        <f t="shared" si="2"/>
        <v>-</v>
      </c>
      <c r="H31" s="87"/>
    </row>
    <row r="32" spans="1:8" x14ac:dyDescent="0.2">
      <c r="A32" s="51" t="s">
        <v>257</v>
      </c>
      <c r="B32" s="22">
        <v>4521.97</v>
      </c>
      <c r="C32" s="112">
        <v>0</v>
      </c>
      <c r="D32" s="112">
        <v>0</v>
      </c>
      <c r="E32" s="112">
        <v>9466.5499999999993</v>
      </c>
      <c r="F32" s="118">
        <v>209.35</v>
      </c>
      <c r="G32" s="117" t="str">
        <f t="shared" si="2"/>
        <v>-</v>
      </c>
      <c r="H32" s="87"/>
    </row>
    <row r="33" spans="1:8" x14ac:dyDescent="0.2">
      <c r="A33" s="51" t="s">
        <v>258</v>
      </c>
      <c r="B33" s="22">
        <v>0</v>
      </c>
      <c r="C33" s="112">
        <v>0</v>
      </c>
      <c r="D33" s="112">
        <v>0</v>
      </c>
      <c r="E33" s="22">
        <v>110659.57</v>
      </c>
      <c r="F33" s="118"/>
      <c r="G33" s="117" t="str">
        <f t="shared" si="2"/>
        <v>-</v>
      </c>
      <c r="H33" s="87"/>
    </row>
    <row r="34" spans="1:8" ht="7.5" customHeight="1" x14ac:dyDescent="0.2">
      <c r="A34" s="51"/>
      <c r="B34" s="112"/>
      <c r="C34" s="112"/>
      <c r="D34" s="112"/>
      <c r="E34" s="112"/>
      <c r="F34" s="118"/>
      <c r="G34" s="117"/>
      <c r="H34" s="87"/>
    </row>
    <row r="35" spans="1:8" x14ac:dyDescent="0.2">
      <c r="A35" s="54" t="s">
        <v>9</v>
      </c>
      <c r="B35" s="111">
        <f>B36</f>
        <v>62.15</v>
      </c>
      <c r="C35" s="111">
        <v>255</v>
      </c>
      <c r="D35" s="111">
        <v>255</v>
      </c>
      <c r="E35" s="111">
        <f t="shared" ref="E35" si="9">E36</f>
        <v>21.57</v>
      </c>
      <c r="F35" s="117">
        <f t="shared" si="1"/>
        <v>34.706355591311343</v>
      </c>
      <c r="G35" s="117">
        <f t="shared" si="2"/>
        <v>8.4588235294117649</v>
      </c>
      <c r="H35" s="87"/>
    </row>
    <row r="36" spans="1:8" x14ac:dyDescent="0.2">
      <c r="A36" s="50" t="s">
        <v>10</v>
      </c>
      <c r="B36" s="111">
        <f>SUM(B37:B40)</f>
        <v>62.15</v>
      </c>
      <c r="C36" s="111">
        <v>0</v>
      </c>
      <c r="D36" s="111">
        <v>0</v>
      </c>
      <c r="E36" s="111">
        <f t="shared" ref="E36" si="10">SUM(E37:E40)</f>
        <v>21.57</v>
      </c>
      <c r="F36" s="117">
        <f t="shared" si="1"/>
        <v>34.706355591311343</v>
      </c>
      <c r="G36" s="117" t="str">
        <f t="shared" si="2"/>
        <v>-</v>
      </c>
      <c r="H36" s="87"/>
    </row>
    <row r="37" spans="1:8" x14ac:dyDescent="0.2">
      <c r="A37" s="51" t="s">
        <v>11</v>
      </c>
      <c r="B37" s="112">
        <v>62.15</v>
      </c>
      <c r="C37" s="112">
        <v>0</v>
      </c>
      <c r="D37" s="112">
        <v>0</v>
      </c>
      <c r="E37" s="112">
        <v>21.57</v>
      </c>
      <c r="F37" s="118">
        <v>34.71</v>
      </c>
      <c r="G37" s="117" t="str">
        <f t="shared" si="2"/>
        <v>-</v>
      </c>
      <c r="H37" s="87"/>
    </row>
    <row r="38" spans="1:8" x14ac:dyDescent="0.2">
      <c r="A38" s="51" t="s">
        <v>12</v>
      </c>
      <c r="B38" s="22">
        <v>0</v>
      </c>
      <c r="C38" s="112">
        <v>0</v>
      </c>
      <c r="D38" s="112">
        <v>0</v>
      </c>
      <c r="E38" s="22">
        <v>0</v>
      </c>
      <c r="F38" s="118" t="str">
        <f t="shared" si="1"/>
        <v>-</v>
      </c>
      <c r="G38" s="117" t="str">
        <f t="shared" si="2"/>
        <v>-</v>
      </c>
      <c r="H38" s="87"/>
    </row>
    <row r="39" spans="1:8" x14ac:dyDescent="0.2">
      <c r="A39" s="51" t="s">
        <v>227</v>
      </c>
      <c r="B39" s="22">
        <v>0</v>
      </c>
      <c r="C39" s="112">
        <v>0</v>
      </c>
      <c r="D39" s="112">
        <v>0</v>
      </c>
      <c r="E39" s="22">
        <v>0</v>
      </c>
      <c r="F39" s="118" t="str">
        <f t="shared" si="1"/>
        <v>-</v>
      </c>
      <c r="G39" s="117" t="str">
        <f t="shared" si="2"/>
        <v>-</v>
      </c>
      <c r="H39" s="87"/>
    </row>
    <row r="40" spans="1:8" x14ac:dyDescent="0.2">
      <c r="A40" s="51" t="s">
        <v>199</v>
      </c>
      <c r="B40" s="22">
        <v>0</v>
      </c>
      <c r="C40" s="112">
        <v>0</v>
      </c>
      <c r="D40" s="112">
        <v>0</v>
      </c>
      <c r="E40" s="22">
        <v>0</v>
      </c>
      <c r="F40" s="118" t="str">
        <f t="shared" si="1"/>
        <v>-</v>
      </c>
      <c r="G40" s="117" t="str">
        <f t="shared" si="2"/>
        <v>-</v>
      </c>
      <c r="H40" s="87"/>
    </row>
    <row r="41" spans="1:8" ht="7.5" customHeight="1" x14ac:dyDescent="0.2">
      <c r="A41" s="51"/>
      <c r="B41" s="112"/>
      <c r="C41" s="112"/>
      <c r="D41" s="112"/>
      <c r="E41" s="112"/>
      <c r="F41" s="118"/>
      <c r="G41" s="117"/>
      <c r="H41" s="87"/>
    </row>
    <row r="42" spans="1:8" x14ac:dyDescent="0.2">
      <c r="A42" s="54" t="s">
        <v>13</v>
      </c>
      <c r="B42" s="111">
        <f>B43</f>
        <v>2960.58</v>
      </c>
      <c r="C42" s="111">
        <v>6200</v>
      </c>
      <c r="D42" s="111">
        <v>6200</v>
      </c>
      <c r="E42" s="111">
        <f t="shared" ref="E42:E43" si="11">E43</f>
        <v>3139.98</v>
      </c>
      <c r="F42" s="117">
        <f t="shared" si="1"/>
        <v>106.0596234521614</v>
      </c>
      <c r="G42" s="117">
        <f t="shared" si="2"/>
        <v>50.644838709677423</v>
      </c>
      <c r="H42" s="87"/>
    </row>
    <row r="43" spans="1:8" x14ac:dyDescent="0.2">
      <c r="A43" s="50" t="s">
        <v>14</v>
      </c>
      <c r="B43" s="111">
        <f>B44</f>
        <v>2960.58</v>
      </c>
      <c r="C43" s="111">
        <v>0</v>
      </c>
      <c r="D43" s="111">
        <v>0</v>
      </c>
      <c r="E43" s="111">
        <f t="shared" si="11"/>
        <v>3139.98</v>
      </c>
      <c r="F43" s="117">
        <f t="shared" si="1"/>
        <v>106.0596234521614</v>
      </c>
      <c r="G43" s="117" t="str">
        <f t="shared" si="2"/>
        <v>-</v>
      </c>
      <c r="H43" s="87"/>
    </row>
    <row r="44" spans="1:8" x14ac:dyDescent="0.2">
      <c r="A44" s="51" t="s">
        <v>15</v>
      </c>
      <c r="B44" s="112">
        <v>2960.58</v>
      </c>
      <c r="C44" s="112">
        <v>0</v>
      </c>
      <c r="D44" s="112">
        <v>0</v>
      </c>
      <c r="E44" s="112">
        <v>3139.98</v>
      </c>
      <c r="F44" s="118">
        <v>106.06</v>
      </c>
      <c r="G44" s="117" t="str">
        <f t="shared" si="2"/>
        <v>-</v>
      </c>
      <c r="H44" s="87"/>
    </row>
    <row r="45" spans="1:8" ht="7.5" customHeight="1" x14ac:dyDescent="0.2">
      <c r="A45" s="51"/>
      <c r="B45" s="112"/>
      <c r="C45" s="112"/>
      <c r="D45" s="112"/>
      <c r="E45" s="112"/>
      <c r="F45" s="118"/>
      <c r="G45" s="117"/>
      <c r="H45" s="87"/>
    </row>
    <row r="46" spans="1:8" ht="25.5" x14ac:dyDescent="0.2">
      <c r="A46" s="54" t="s">
        <v>206</v>
      </c>
      <c r="B46" s="111">
        <f>B47+B50</f>
        <v>3068.94</v>
      </c>
      <c r="C46" s="111">
        <v>4710</v>
      </c>
      <c r="D46" s="111">
        <v>4710</v>
      </c>
      <c r="E46" s="111">
        <v>1570.62</v>
      </c>
      <c r="F46" s="117">
        <f t="shared" si="1"/>
        <v>51.177931142348818</v>
      </c>
      <c r="G46" s="117">
        <f t="shared" si="2"/>
        <v>33.346496815286621</v>
      </c>
      <c r="H46" s="87"/>
    </row>
    <row r="47" spans="1:8" x14ac:dyDescent="0.2">
      <c r="A47" s="50" t="s">
        <v>16</v>
      </c>
      <c r="B47" s="111">
        <f>B48+B49</f>
        <v>2088.94</v>
      </c>
      <c r="C47" s="111">
        <v>0</v>
      </c>
      <c r="D47" s="111">
        <v>0</v>
      </c>
      <c r="E47" s="111">
        <f t="shared" ref="E47" si="12">E48+E49</f>
        <v>1420.62</v>
      </c>
      <c r="F47" s="117">
        <f t="shared" si="1"/>
        <v>68.006740260610641</v>
      </c>
      <c r="G47" s="117" t="str">
        <f t="shared" si="2"/>
        <v>-</v>
      </c>
      <c r="H47" s="87"/>
    </row>
    <row r="48" spans="1:8" x14ac:dyDescent="0.2">
      <c r="A48" s="51" t="s">
        <v>228</v>
      </c>
      <c r="B48" s="22">
        <v>0</v>
      </c>
      <c r="C48" s="111">
        <v>0</v>
      </c>
      <c r="D48" s="111">
        <v>0</v>
      </c>
      <c r="E48" s="22">
        <v>0</v>
      </c>
      <c r="F48" s="117" t="str">
        <f t="shared" si="1"/>
        <v>-</v>
      </c>
      <c r="G48" s="117" t="str">
        <f t="shared" si="2"/>
        <v>-</v>
      </c>
      <c r="H48" s="87"/>
    </row>
    <row r="49" spans="1:8" x14ac:dyDescent="0.2">
      <c r="A49" s="51" t="s">
        <v>17</v>
      </c>
      <c r="B49" s="22">
        <v>2088.94</v>
      </c>
      <c r="C49" s="112">
        <v>0</v>
      </c>
      <c r="D49" s="112">
        <v>0</v>
      </c>
      <c r="E49" s="112">
        <v>1420.62</v>
      </c>
      <c r="F49" s="118">
        <v>68.010000000000005</v>
      </c>
      <c r="G49" s="117" t="str">
        <f t="shared" si="2"/>
        <v>-</v>
      </c>
      <c r="H49" s="87"/>
    </row>
    <row r="50" spans="1:8" ht="25.5" x14ac:dyDescent="0.2">
      <c r="A50" s="50" t="s">
        <v>207</v>
      </c>
      <c r="B50" s="111">
        <f>B51+B52</f>
        <v>980</v>
      </c>
      <c r="C50" s="111">
        <v>0</v>
      </c>
      <c r="D50" s="111">
        <v>0</v>
      </c>
      <c r="E50" s="111">
        <f t="shared" ref="E50" si="13">E51+E52</f>
        <v>150</v>
      </c>
      <c r="F50" s="117">
        <f t="shared" si="1"/>
        <v>15.306122448979592</v>
      </c>
      <c r="G50" s="117" t="str">
        <f t="shared" si="2"/>
        <v>-</v>
      </c>
      <c r="H50" s="87"/>
    </row>
    <row r="51" spans="1:8" x14ac:dyDescent="0.2">
      <c r="A51" s="51" t="s">
        <v>192</v>
      </c>
      <c r="B51" s="112">
        <v>980</v>
      </c>
      <c r="C51" s="112">
        <v>0</v>
      </c>
      <c r="D51" s="112">
        <v>0</v>
      </c>
      <c r="E51" s="22">
        <v>150</v>
      </c>
      <c r="F51" s="118">
        <v>15.31</v>
      </c>
      <c r="G51" s="117" t="str">
        <f t="shared" si="2"/>
        <v>-</v>
      </c>
      <c r="H51" s="87"/>
    </row>
    <row r="52" spans="1:8" x14ac:dyDescent="0.2">
      <c r="A52" s="51" t="s">
        <v>208</v>
      </c>
      <c r="B52" s="22">
        <v>0</v>
      </c>
      <c r="C52" s="112">
        <v>0</v>
      </c>
      <c r="D52" s="112">
        <v>0</v>
      </c>
      <c r="E52" s="22">
        <v>0</v>
      </c>
      <c r="F52" s="118" t="str">
        <f t="shared" si="1"/>
        <v>-</v>
      </c>
      <c r="G52" s="117" t="str">
        <f t="shared" si="2"/>
        <v>-</v>
      </c>
      <c r="H52" s="87"/>
    </row>
    <row r="53" spans="1:8" x14ac:dyDescent="0.2">
      <c r="A53" s="51"/>
      <c r="B53" s="112"/>
      <c r="C53" s="112"/>
      <c r="D53" s="112"/>
      <c r="E53" s="112"/>
      <c r="F53" s="118"/>
      <c r="G53" s="117"/>
      <c r="H53" s="87"/>
    </row>
    <row r="54" spans="1:8" x14ac:dyDescent="0.2">
      <c r="A54" s="54" t="s">
        <v>229</v>
      </c>
      <c r="B54" s="113">
        <f>B55+B60</f>
        <v>47396.2</v>
      </c>
      <c r="C54" s="111">
        <v>92245</v>
      </c>
      <c r="D54" s="111">
        <v>92245</v>
      </c>
      <c r="E54" s="113">
        <f t="shared" ref="E54" si="14">E55+E60</f>
        <v>50864.75</v>
      </c>
      <c r="F54" s="117">
        <f t="shared" si="1"/>
        <v>107.31820272511298</v>
      </c>
      <c r="G54" s="117">
        <f t="shared" si="2"/>
        <v>55.14092904764486</v>
      </c>
      <c r="H54" s="87"/>
    </row>
    <row r="55" spans="1:8" x14ac:dyDescent="0.2">
      <c r="A55" s="50" t="s">
        <v>250</v>
      </c>
      <c r="B55" s="111">
        <f>B56+B57+B58</f>
        <v>47396.2</v>
      </c>
      <c r="C55" s="111">
        <v>0</v>
      </c>
      <c r="D55" s="111">
        <v>0</v>
      </c>
      <c r="E55" s="111">
        <f t="shared" ref="E55" si="15">E56+E57+E58</f>
        <v>50864.75</v>
      </c>
      <c r="F55" s="117">
        <f t="shared" si="1"/>
        <v>107.31820272511298</v>
      </c>
      <c r="G55" s="117" t="str">
        <f t="shared" si="2"/>
        <v>-</v>
      </c>
      <c r="H55" s="87"/>
    </row>
    <row r="56" spans="1:8" x14ac:dyDescent="0.2">
      <c r="A56" s="51" t="s">
        <v>251</v>
      </c>
      <c r="B56" s="112">
        <v>46901.95</v>
      </c>
      <c r="C56" s="111">
        <v>0</v>
      </c>
      <c r="D56" s="111">
        <v>0</v>
      </c>
      <c r="E56" s="112">
        <v>48319.25</v>
      </c>
      <c r="F56" s="118">
        <v>103.02</v>
      </c>
      <c r="G56" s="117" t="str">
        <f t="shared" si="2"/>
        <v>-</v>
      </c>
      <c r="H56" s="87"/>
    </row>
    <row r="57" spans="1:8" x14ac:dyDescent="0.2">
      <c r="A57" s="51" t="s">
        <v>252</v>
      </c>
      <c r="B57" s="22">
        <v>494.25</v>
      </c>
      <c r="C57" s="111">
        <v>0</v>
      </c>
      <c r="D57" s="111">
        <v>0</v>
      </c>
      <c r="E57" s="22">
        <v>2545.5</v>
      </c>
      <c r="F57" s="118">
        <v>515.02</v>
      </c>
      <c r="G57" s="117" t="str">
        <f t="shared" si="2"/>
        <v>-</v>
      </c>
      <c r="H57" s="87"/>
    </row>
    <row r="58" spans="1:8" x14ac:dyDescent="0.2">
      <c r="A58" s="51" t="s">
        <v>253</v>
      </c>
      <c r="B58" s="22">
        <v>0</v>
      </c>
      <c r="C58" s="111">
        <v>0</v>
      </c>
      <c r="D58" s="111">
        <v>0</v>
      </c>
      <c r="E58" s="22">
        <v>0</v>
      </c>
      <c r="F58" s="118" t="str">
        <f t="shared" si="1"/>
        <v>-</v>
      </c>
      <c r="G58" s="117" t="str">
        <f t="shared" si="2"/>
        <v>-</v>
      </c>
      <c r="H58" s="87"/>
    </row>
    <row r="59" spans="1:8" x14ac:dyDescent="0.2">
      <c r="A59" s="51"/>
      <c r="B59" s="111"/>
      <c r="C59" s="111"/>
      <c r="D59" s="111"/>
      <c r="E59" s="111"/>
      <c r="F59" s="118"/>
      <c r="G59" s="117"/>
      <c r="H59" s="87"/>
    </row>
    <row r="60" spans="1:8" x14ac:dyDescent="0.2">
      <c r="A60" s="50" t="s">
        <v>230</v>
      </c>
      <c r="B60" s="111">
        <f>B61</f>
        <v>0</v>
      </c>
      <c r="C60" s="111">
        <v>0</v>
      </c>
      <c r="D60" s="111">
        <v>0</v>
      </c>
      <c r="E60" s="111">
        <f t="shared" ref="E60" si="16">E61</f>
        <v>0</v>
      </c>
      <c r="F60" s="118" t="str">
        <f t="shared" si="1"/>
        <v>-</v>
      </c>
      <c r="G60" s="117" t="str">
        <f t="shared" si="2"/>
        <v>-</v>
      </c>
      <c r="H60" s="87"/>
    </row>
    <row r="61" spans="1:8" x14ac:dyDescent="0.2">
      <c r="A61" s="51" t="s">
        <v>231</v>
      </c>
      <c r="B61" s="22">
        <v>0</v>
      </c>
      <c r="C61" s="112">
        <v>0</v>
      </c>
      <c r="D61" s="112">
        <v>0</v>
      </c>
      <c r="E61" s="22">
        <v>0</v>
      </c>
      <c r="F61" s="118" t="str">
        <f t="shared" si="1"/>
        <v>-</v>
      </c>
      <c r="G61" s="117" t="str">
        <f t="shared" si="2"/>
        <v>-</v>
      </c>
      <c r="H61" s="87"/>
    </row>
    <row r="62" spans="1:8" x14ac:dyDescent="0.2">
      <c r="A62" s="51"/>
      <c r="B62" s="112"/>
      <c r="C62" s="112"/>
      <c r="D62" s="112"/>
      <c r="E62" s="112"/>
      <c r="F62" s="118"/>
      <c r="G62" s="117"/>
      <c r="H62" s="87"/>
    </row>
    <row r="63" spans="1:8" x14ac:dyDescent="0.2">
      <c r="A63" s="54" t="s">
        <v>209</v>
      </c>
      <c r="B63" s="111">
        <f>B64</f>
        <v>0</v>
      </c>
      <c r="C63" s="107">
        <v>0</v>
      </c>
      <c r="D63" s="107">
        <v>0</v>
      </c>
      <c r="E63" s="111">
        <f t="shared" ref="E63:E64" si="17">E64</f>
        <v>0</v>
      </c>
      <c r="F63" s="117" t="str">
        <f t="shared" si="1"/>
        <v>-</v>
      </c>
      <c r="G63" s="117" t="str">
        <f t="shared" si="2"/>
        <v>-</v>
      </c>
      <c r="H63" s="87"/>
    </row>
    <row r="64" spans="1:8" x14ac:dyDescent="0.2">
      <c r="A64" s="50" t="s">
        <v>232</v>
      </c>
      <c r="B64" s="111">
        <f>B65</f>
        <v>0</v>
      </c>
      <c r="C64" s="111">
        <v>0</v>
      </c>
      <c r="D64" s="111">
        <v>0</v>
      </c>
      <c r="E64" s="111">
        <f t="shared" si="17"/>
        <v>0</v>
      </c>
      <c r="F64" s="117" t="str">
        <f t="shared" si="1"/>
        <v>-</v>
      </c>
      <c r="G64" s="117" t="str">
        <f t="shared" si="2"/>
        <v>-</v>
      </c>
      <c r="H64" s="87"/>
    </row>
    <row r="65" spans="1:8" x14ac:dyDescent="0.2">
      <c r="A65" s="51" t="s">
        <v>233</v>
      </c>
      <c r="B65" s="22">
        <v>0</v>
      </c>
      <c r="C65" s="112">
        <v>0</v>
      </c>
      <c r="D65" s="112">
        <v>0</v>
      </c>
      <c r="E65" s="22">
        <v>0</v>
      </c>
      <c r="F65" s="118" t="str">
        <f t="shared" si="1"/>
        <v>-</v>
      </c>
      <c r="G65" s="117" t="str">
        <f t="shared" si="2"/>
        <v>-</v>
      </c>
      <c r="H65" s="87"/>
    </row>
    <row r="66" spans="1:8" x14ac:dyDescent="0.2">
      <c r="A66" s="51"/>
      <c r="B66" s="112"/>
      <c r="C66" s="112"/>
      <c r="D66" s="112"/>
      <c r="E66" s="112"/>
      <c r="F66" s="118"/>
      <c r="G66" s="117"/>
      <c r="H66" s="87"/>
    </row>
    <row r="67" spans="1:8" x14ac:dyDescent="0.2">
      <c r="A67" s="51"/>
      <c r="B67" s="112"/>
      <c r="C67" s="112"/>
      <c r="D67" s="112"/>
      <c r="E67" s="112"/>
      <c r="F67" s="118"/>
      <c r="G67" s="117"/>
      <c r="H67" s="87"/>
    </row>
    <row r="68" spans="1:8" x14ac:dyDescent="0.2">
      <c r="A68" s="51"/>
      <c r="B68" s="112"/>
      <c r="C68" s="112"/>
      <c r="D68" s="112"/>
      <c r="E68" s="112"/>
      <c r="F68" s="118"/>
      <c r="G68" s="117"/>
      <c r="H68" s="87"/>
    </row>
    <row r="69" spans="1:8" x14ac:dyDescent="0.2">
      <c r="A69" s="7" t="s">
        <v>18</v>
      </c>
      <c r="B69" s="110">
        <f>B70</f>
        <v>0</v>
      </c>
      <c r="C69" s="110">
        <f t="shared" ref="C69:E71" si="18">C70</f>
        <v>0</v>
      </c>
      <c r="D69" s="110">
        <f t="shared" si="18"/>
        <v>0</v>
      </c>
      <c r="E69" s="110">
        <f t="shared" si="18"/>
        <v>0</v>
      </c>
      <c r="F69" s="116" t="str">
        <f t="shared" si="1"/>
        <v>-</v>
      </c>
      <c r="G69" s="116" t="str">
        <f t="shared" si="2"/>
        <v>-</v>
      </c>
      <c r="H69" s="87"/>
    </row>
    <row r="70" spans="1:8" x14ac:dyDescent="0.2">
      <c r="A70" s="54" t="s">
        <v>200</v>
      </c>
      <c r="B70" s="111">
        <f>B71</f>
        <v>0</v>
      </c>
      <c r="C70" s="111">
        <v>0</v>
      </c>
      <c r="D70" s="111">
        <v>0</v>
      </c>
      <c r="E70" s="111">
        <f t="shared" si="18"/>
        <v>0</v>
      </c>
      <c r="F70" s="117" t="str">
        <f t="shared" si="1"/>
        <v>-</v>
      </c>
      <c r="G70" s="117" t="str">
        <f t="shared" si="2"/>
        <v>-</v>
      </c>
      <c r="H70" s="87"/>
    </row>
    <row r="71" spans="1:8" x14ac:dyDescent="0.2">
      <c r="A71" s="50" t="s">
        <v>234</v>
      </c>
      <c r="B71" s="111">
        <f>B72</f>
        <v>0</v>
      </c>
      <c r="C71" s="111">
        <v>0</v>
      </c>
      <c r="D71" s="111">
        <v>0</v>
      </c>
      <c r="E71" s="111">
        <f t="shared" si="18"/>
        <v>0</v>
      </c>
      <c r="F71" s="117" t="str">
        <f t="shared" si="1"/>
        <v>-</v>
      </c>
      <c r="G71" s="117" t="str">
        <f t="shared" si="2"/>
        <v>-</v>
      </c>
      <c r="H71" s="87"/>
    </row>
    <row r="72" spans="1:8" x14ac:dyDescent="0.2">
      <c r="A72" s="51" t="s">
        <v>235</v>
      </c>
      <c r="B72" s="22">
        <v>0</v>
      </c>
      <c r="C72" s="111">
        <v>0</v>
      </c>
      <c r="D72" s="111">
        <v>0</v>
      </c>
      <c r="E72" s="22">
        <v>0</v>
      </c>
      <c r="F72" s="117" t="str">
        <f t="shared" si="1"/>
        <v>-</v>
      </c>
      <c r="G72" s="117" t="str">
        <f t="shared" si="2"/>
        <v>-</v>
      </c>
      <c r="H72" s="87"/>
    </row>
    <row r="73" spans="1:8" x14ac:dyDescent="0.2">
      <c r="A73" s="50" t="s">
        <v>201</v>
      </c>
      <c r="B73" s="111">
        <f>SUM(B74:B76)</f>
        <v>0</v>
      </c>
      <c r="C73" s="111">
        <v>0</v>
      </c>
      <c r="D73" s="111">
        <v>0</v>
      </c>
      <c r="E73" s="111">
        <f t="shared" ref="E73" si="19">SUM(E74:E76)</f>
        <v>0</v>
      </c>
      <c r="F73" s="117" t="str">
        <f t="shared" si="1"/>
        <v>-</v>
      </c>
      <c r="G73" s="117" t="str">
        <f t="shared" si="2"/>
        <v>-</v>
      </c>
      <c r="H73" s="87"/>
    </row>
    <row r="74" spans="1:8" x14ac:dyDescent="0.2">
      <c r="A74" s="51" t="s">
        <v>202</v>
      </c>
      <c r="B74" s="22">
        <v>0</v>
      </c>
      <c r="C74" s="112">
        <v>0</v>
      </c>
      <c r="D74" s="112">
        <v>0</v>
      </c>
      <c r="E74" s="22">
        <v>0</v>
      </c>
      <c r="F74" s="118" t="str">
        <f t="shared" si="1"/>
        <v>-</v>
      </c>
      <c r="G74" s="117" t="str">
        <f t="shared" si="2"/>
        <v>-</v>
      </c>
      <c r="H74" s="87"/>
    </row>
    <row r="75" spans="1:8" x14ac:dyDescent="0.2">
      <c r="A75" s="51" t="s">
        <v>203</v>
      </c>
      <c r="B75" s="22">
        <v>0</v>
      </c>
      <c r="C75" s="112">
        <v>0</v>
      </c>
      <c r="D75" s="112">
        <v>0</v>
      </c>
      <c r="E75" s="22">
        <v>0</v>
      </c>
      <c r="F75" s="118" t="str">
        <f t="shared" si="1"/>
        <v>-</v>
      </c>
      <c r="G75" s="117" t="str">
        <f t="shared" si="2"/>
        <v>-</v>
      </c>
      <c r="H75" s="87"/>
    </row>
    <row r="76" spans="1:8" x14ac:dyDescent="0.2">
      <c r="A76" s="51" t="s">
        <v>236</v>
      </c>
      <c r="B76" s="22">
        <v>0</v>
      </c>
      <c r="C76" s="112">
        <v>0</v>
      </c>
      <c r="D76" s="112">
        <v>0</v>
      </c>
      <c r="E76" s="22">
        <v>0</v>
      </c>
      <c r="F76" s="118" t="str">
        <f t="shared" ref="F76:F81" si="20">IFERROR(E76/B76*100,"-")</f>
        <v>-</v>
      </c>
      <c r="G76" s="117" t="str">
        <f t="shared" ref="G76:G81" si="21">IFERROR(E76/D76*100,"-")</f>
        <v>-</v>
      </c>
      <c r="H76" s="87"/>
    </row>
    <row r="77" spans="1:8" x14ac:dyDescent="0.2">
      <c r="A77" s="50" t="s">
        <v>237</v>
      </c>
      <c r="B77" s="111">
        <f>B78</f>
        <v>0</v>
      </c>
      <c r="C77" s="111">
        <v>0</v>
      </c>
      <c r="D77" s="111">
        <v>0</v>
      </c>
      <c r="E77" s="111">
        <f t="shared" ref="E77" si="22">E78</f>
        <v>0</v>
      </c>
      <c r="F77" s="118" t="str">
        <f t="shared" si="20"/>
        <v>-</v>
      </c>
      <c r="G77" s="117" t="str">
        <f t="shared" si="21"/>
        <v>-</v>
      </c>
      <c r="H77" s="87"/>
    </row>
    <row r="78" spans="1:8" x14ac:dyDescent="0.2">
      <c r="A78" s="51" t="s">
        <v>238</v>
      </c>
      <c r="B78" s="22">
        <v>0</v>
      </c>
      <c r="C78" s="112">
        <v>0</v>
      </c>
      <c r="D78" s="112">
        <v>0</v>
      </c>
      <c r="E78" s="22">
        <v>0</v>
      </c>
      <c r="F78" s="118" t="str">
        <f t="shared" si="20"/>
        <v>-</v>
      </c>
      <c r="G78" s="117" t="str">
        <f t="shared" si="21"/>
        <v>-</v>
      </c>
      <c r="H78" s="87"/>
    </row>
    <row r="79" spans="1:8" x14ac:dyDescent="0.2">
      <c r="A79" s="51"/>
      <c r="B79" s="112"/>
      <c r="C79" s="112"/>
      <c r="D79" s="112"/>
      <c r="E79" s="112"/>
      <c r="F79" s="118"/>
      <c r="G79" s="117"/>
      <c r="H79" s="87"/>
    </row>
    <row r="80" spans="1:8" x14ac:dyDescent="0.2">
      <c r="A80" s="51"/>
      <c r="B80" s="112"/>
      <c r="C80" s="112"/>
      <c r="D80" s="112"/>
      <c r="E80" s="112"/>
      <c r="F80" s="118"/>
      <c r="G80" s="118"/>
      <c r="H80" s="87"/>
    </row>
    <row r="81" spans="1:8" x14ac:dyDescent="0.2">
      <c r="A81" s="60" t="s">
        <v>19</v>
      </c>
      <c r="B81" s="114">
        <f>B11+B69</f>
        <v>615967.86999999988</v>
      </c>
      <c r="C81" s="114">
        <f t="shared" ref="C81:E81" si="23">C11+C69</f>
        <v>1872233</v>
      </c>
      <c r="D81" s="114">
        <f t="shared" si="23"/>
        <v>1872233</v>
      </c>
      <c r="E81" s="114">
        <f t="shared" si="23"/>
        <v>752924.59</v>
      </c>
      <c r="F81" s="102">
        <f t="shared" si="20"/>
        <v>122.23439349198524</v>
      </c>
      <c r="G81" s="102">
        <f t="shared" si="21"/>
        <v>40.215325229285028</v>
      </c>
      <c r="H81" s="87"/>
    </row>
    <row r="82" spans="1:8" x14ac:dyDescent="0.2">
      <c r="A82" s="54"/>
      <c r="B82" s="115"/>
      <c r="C82" s="115"/>
      <c r="D82" s="115"/>
      <c r="E82" s="115"/>
      <c r="F82" s="119"/>
      <c r="G82" s="120"/>
      <c r="H82" s="87"/>
    </row>
    <row r="83" spans="1:8" x14ac:dyDescent="0.2">
      <c r="A83" s="7" t="s">
        <v>20</v>
      </c>
      <c r="B83" s="110">
        <f>B84+B97+B131+B141+B145+B150</f>
        <v>695158.21000000008</v>
      </c>
      <c r="C83" s="110">
        <v>1249546</v>
      </c>
      <c r="D83" s="110">
        <v>1249546</v>
      </c>
      <c r="E83" s="110">
        <f t="shared" ref="E83" si="24">E84+E97+E131+E141+E145+E150</f>
        <v>642598.48</v>
      </c>
      <c r="F83" s="116">
        <f t="shared" ref="F83:F146" si="25">IFERROR(E83/B83*100,"-")</f>
        <v>92.439170070364256</v>
      </c>
      <c r="G83" s="116">
        <f t="shared" ref="G83:G146" si="26">IFERROR(E83/D83*100,"-")</f>
        <v>51.42655652533</v>
      </c>
      <c r="H83" s="87"/>
    </row>
    <row r="84" spans="1:8" s="5" customFormat="1" x14ac:dyDescent="0.2">
      <c r="A84" s="54" t="s">
        <v>21</v>
      </c>
      <c r="B84" s="111">
        <f>B85+B90+B92</f>
        <v>595666.05000000005</v>
      </c>
      <c r="C84" s="111">
        <v>1053500</v>
      </c>
      <c r="D84" s="111">
        <v>1053500</v>
      </c>
      <c r="E84" s="111">
        <f t="shared" ref="E84" si="27">E85+E90+E92</f>
        <v>542280.06000000006</v>
      </c>
      <c r="F84" s="117">
        <f t="shared" si="25"/>
        <v>91.037597324876913</v>
      </c>
      <c r="G84" s="117">
        <f t="shared" si="26"/>
        <v>51.474139534883726</v>
      </c>
      <c r="H84" s="87"/>
    </row>
    <row r="85" spans="1:8" s="5" customFormat="1" x14ac:dyDescent="0.2">
      <c r="A85" s="50" t="s">
        <v>22</v>
      </c>
      <c r="B85" s="111">
        <f>SUM(B86:B89)</f>
        <v>494775.04000000004</v>
      </c>
      <c r="C85" s="111">
        <v>0</v>
      </c>
      <c r="D85" s="111">
        <v>0</v>
      </c>
      <c r="E85" s="111">
        <f t="shared" ref="E85" si="28">SUM(E86:E89)</f>
        <v>450353.28</v>
      </c>
      <c r="F85" s="117">
        <f t="shared" si="25"/>
        <v>91.021826808401656</v>
      </c>
      <c r="G85" s="117" t="str">
        <f t="shared" si="26"/>
        <v>-</v>
      </c>
      <c r="H85" s="87"/>
    </row>
    <row r="86" spans="1:8" s="5" customFormat="1" x14ac:dyDescent="0.2">
      <c r="A86" s="51" t="s">
        <v>23</v>
      </c>
      <c r="B86" s="112">
        <v>487543.49</v>
      </c>
      <c r="C86" s="112">
        <v>0</v>
      </c>
      <c r="D86" s="112">
        <v>0</v>
      </c>
      <c r="E86" s="112">
        <v>444192.21</v>
      </c>
      <c r="F86" s="118">
        <v>91.11</v>
      </c>
      <c r="G86" s="117" t="str">
        <f t="shared" si="26"/>
        <v>-</v>
      </c>
      <c r="H86" s="87"/>
    </row>
    <row r="87" spans="1:8" s="5" customFormat="1" x14ac:dyDescent="0.2">
      <c r="A87" s="51" t="s">
        <v>239</v>
      </c>
      <c r="B87" s="22">
        <v>0</v>
      </c>
      <c r="C87" s="112">
        <v>0</v>
      </c>
      <c r="D87" s="112">
        <v>0</v>
      </c>
      <c r="E87" s="22">
        <v>0</v>
      </c>
      <c r="F87" s="118" t="str">
        <f t="shared" si="25"/>
        <v>-</v>
      </c>
      <c r="G87" s="117" t="str">
        <f t="shared" si="26"/>
        <v>-</v>
      </c>
      <c r="H87" s="87"/>
    </row>
    <row r="88" spans="1:8" x14ac:dyDescent="0.2">
      <c r="A88" s="51" t="s">
        <v>144</v>
      </c>
      <c r="B88" s="112">
        <v>3298.34</v>
      </c>
      <c r="C88" s="112">
        <v>0</v>
      </c>
      <c r="D88" s="112">
        <v>0</v>
      </c>
      <c r="E88" s="112">
        <v>2965.02</v>
      </c>
      <c r="F88" s="118">
        <v>89.89</v>
      </c>
      <c r="G88" s="117" t="str">
        <f t="shared" si="26"/>
        <v>-</v>
      </c>
      <c r="H88" s="87"/>
    </row>
    <row r="89" spans="1:8" x14ac:dyDescent="0.2">
      <c r="A89" s="51" t="s">
        <v>240</v>
      </c>
      <c r="B89" s="112">
        <v>3933.21</v>
      </c>
      <c r="C89" s="112">
        <v>0</v>
      </c>
      <c r="D89" s="112">
        <v>0</v>
      </c>
      <c r="E89" s="112">
        <v>3196.05</v>
      </c>
      <c r="F89" s="118">
        <v>81.260000000000005</v>
      </c>
      <c r="G89" s="117" t="str">
        <f t="shared" si="26"/>
        <v>-</v>
      </c>
      <c r="H89" s="87"/>
    </row>
    <row r="90" spans="1:8" x14ac:dyDescent="0.2">
      <c r="A90" s="50" t="s">
        <v>24</v>
      </c>
      <c r="B90" s="111">
        <f>B91</f>
        <v>18951.04</v>
      </c>
      <c r="C90" s="111">
        <v>0</v>
      </c>
      <c r="D90" s="111">
        <v>0</v>
      </c>
      <c r="E90" s="111">
        <f t="shared" ref="E90" si="29">E91</f>
        <v>17403.080000000002</v>
      </c>
      <c r="F90" s="117">
        <f t="shared" si="25"/>
        <v>91.831793927932196</v>
      </c>
      <c r="G90" s="117" t="str">
        <f t="shared" si="26"/>
        <v>-</v>
      </c>
      <c r="H90" s="87"/>
    </row>
    <row r="91" spans="1:8" x14ac:dyDescent="0.2">
      <c r="A91" s="51" t="s">
        <v>25</v>
      </c>
      <c r="B91" s="112">
        <v>18951.04</v>
      </c>
      <c r="C91" s="112">
        <v>0</v>
      </c>
      <c r="D91" s="112">
        <v>0</v>
      </c>
      <c r="E91" s="112">
        <v>17403.080000000002</v>
      </c>
      <c r="F91" s="118">
        <v>91.83</v>
      </c>
      <c r="G91" s="117" t="str">
        <f t="shared" si="26"/>
        <v>-</v>
      </c>
      <c r="H91" s="87"/>
    </row>
    <row r="92" spans="1:8" x14ac:dyDescent="0.2">
      <c r="A92" s="50" t="s">
        <v>26</v>
      </c>
      <c r="B92" s="111">
        <f>SUM(B93:B95)</f>
        <v>81939.97</v>
      </c>
      <c r="C92" s="111">
        <v>0</v>
      </c>
      <c r="D92" s="111">
        <v>0</v>
      </c>
      <c r="E92" s="111">
        <f t="shared" ref="E92" si="30">SUM(E93:E95)</f>
        <v>74523.7</v>
      </c>
      <c r="F92" s="117">
        <f t="shared" si="25"/>
        <v>90.949142402663796</v>
      </c>
      <c r="G92" s="117" t="str">
        <f t="shared" si="26"/>
        <v>-</v>
      </c>
      <c r="H92" s="87"/>
    </row>
    <row r="93" spans="1:8" x14ac:dyDescent="0.2">
      <c r="A93" s="51" t="s">
        <v>145</v>
      </c>
      <c r="B93" s="22">
        <v>0</v>
      </c>
      <c r="C93" s="112">
        <v>0</v>
      </c>
      <c r="D93" s="112">
        <v>0</v>
      </c>
      <c r="E93" s="22">
        <v>0</v>
      </c>
      <c r="F93" s="118" t="str">
        <f t="shared" si="25"/>
        <v>-</v>
      </c>
      <c r="G93" s="117" t="str">
        <f t="shared" si="26"/>
        <v>-</v>
      </c>
      <c r="H93" s="87"/>
    </row>
    <row r="94" spans="1:8" x14ac:dyDescent="0.2">
      <c r="A94" s="51" t="s">
        <v>27</v>
      </c>
      <c r="B94" s="112">
        <v>81939.97</v>
      </c>
      <c r="C94" s="112">
        <v>0</v>
      </c>
      <c r="D94" s="112">
        <v>0</v>
      </c>
      <c r="E94" s="112">
        <v>74523.7</v>
      </c>
      <c r="F94" s="118">
        <v>90.95</v>
      </c>
      <c r="G94" s="117" t="str">
        <f t="shared" si="26"/>
        <v>-</v>
      </c>
      <c r="H94" s="87"/>
    </row>
    <row r="95" spans="1:8" x14ac:dyDescent="0.2">
      <c r="A95" s="51" t="s">
        <v>210</v>
      </c>
      <c r="B95" s="112">
        <v>0</v>
      </c>
      <c r="C95" s="112">
        <v>0</v>
      </c>
      <c r="D95" s="112">
        <v>0</v>
      </c>
      <c r="E95" s="112">
        <v>0</v>
      </c>
      <c r="F95" s="118" t="str">
        <f t="shared" si="25"/>
        <v>-</v>
      </c>
      <c r="G95" s="117" t="str">
        <f t="shared" si="26"/>
        <v>-</v>
      </c>
      <c r="H95" s="87"/>
    </row>
    <row r="96" spans="1:8" ht="5.25" customHeight="1" x14ac:dyDescent="0.2">
      <c r="A96" s="51"/>
      <c r="B96" s="112"/>
      <c r="C96" s="112"/>
      <c r="D96" s="112"/>
      <c r="E96" s="112"/>
      <c r="F96" s="118"/>
      <c r="G96" s="117"/>
      <c r="H96" s="87"/>
    </row>
    <row r="97" spans="1:8" x14ac:dyDescent="0.2">
      <c r="A97" s="54" t="s">
        <v>28</v>
      </c>
      <c r="B97" s="111">
        <v>98916.28</v>
      </c>
      <c r="C97" s="111">
        <v>179416</v>
      </c>
      <c r="D97" s="111">
        <v>179416</v>
      </c>
      <c r="E97" s="111">
        <f t="shared" ref="E97" si="31">E98+E103+E110+E120+E122</f>
        <v>100068.95999999999</v>
      </c>
      <c r="F97" s="117">
        <f t="shared" si="25"/>
        <v>101.16530868326224</v>
      </c>
      <c r="G97" s="117">
        <f t="shared" si="26"/>
        <v>55.774824987737993</v>
      </c>
      <c r="H97" s="87"/>
    </row>
    <row r="98" spans="1:8" x14ac:dyDescent="0.2">
      <c r="A98" s="50" t="s">
        <v>29</v>
      </c>
      <c r="B98" s="111">
        <v>28416.03</v>
      </c>
      <c r="C98" s="111">
        <v>0</v>
      </c>
      <c r="D98" s="111">
        <v>0</v>
      </c>
      <c r="E98" s="111">
        <v>26791.37</v>
      </c>
      <c r="F98" s="117">
        <f t="shared" si="25"/>
        <v>94.282593310888245</v>
      </c>
      <c r="G98" s="117" t="str">
        <f t="shared" si="26"/>
        <v>-</v>
      </c>
      <c r="H98" s="87"/>
    </row>
    <row r="99" spans="1:8" x14ac:dyDescent="0.2">
      <c r="A99" s="51" t="s">
        <v>30</v>
      </c>
      <c r="B99" s="112">
        <v>4150.5200000000004</v>
      </c>
      <c r="C99" s="112">
        <v>0</v>
      </c>
      <c r="D99" s="112">
        <v>0</v>
      </c>
      <c r="E99" s="112">
        <v>2315.96</v>
      </c>
      <c r="F99" s="118">
        <v>55.8</v>
      </c>
      <c r="G99" s="117" t="str">
        <f t="shared" si="26"/>
        <v>-</v>
      </c>
      <c r="H99" s="87"/>
    </row>
    <row r="100" spans="1:8" x14ac:dyDescent="0.2">
      <c r="A100" s="51" t="s">
        <v>31</v>
      </c>
      <c r="B100" s="112">
        <v>24023.11</v>
      </c>
      <c r="C100" s="112">
        <v>0</v>
      </c>
      <c r="D100" s="112">
        <v>0</v>
      </c>
      <c r="E100" s="112">
        <v>24049.79</v>
      </c>
      <c r="F100" s="118">
        <v>100.11</v>
      </c>
      <c r="G100" s="117" t="str">
        <f t="shared" si="26"/>
        <v>-</v>
      </c>
      <c r="H100" s="87"/>
    </row>
    <row r="101" spans="1:8" x14ac:dyDescent="0.2">
      <c r="A101" s="51" t="s">
        <v>32</v>
      </c>
      <c r="B101" s="112">
        <v>200</v>
      </c>
      <c r="C101" s="112">
        <v>0</v>
      </c>
      <c r="D101" s="112">
        <v>0</v>
      </c>
      <c r="E101" s="112">
        <v>100</v>
      </c>
      <c r="F101" s="118">
        <v>50</v>
      </c>
      <c r="G101" s="117" t="str">
        <f t="shared" si="26"/>
        <v>-</v>
      </c>
      <c r="H101" s="87"/>
    </row>
    <row r="102" spans="1:8" x14ac:dyDescent="0.2">
      <c r="A102" s="51" t="s">
        <v>33</v>
      </c>
      <c r="B102" s="112">
        <v>42.4</v>
      </c>
      <c r="C102" s="112">
        <v>0</v>
      </c>
      <c r="D102" s="112">
        <v>0</v>
      </c>
      <c r="E102" s="112">
        <v>325.62</v>
      </c>
      <c r="F102" s="118">
        <v>767.97</v>
      </c>
      <c r="G102" s="117" t="str">
        <f t="shared" si="26"/>
        <v>-</v>
      </c>
      <c r="H102" s="87"/>
    </row>
    <row r="103" spans="1:8" x14ac:dyDescent="0.2">
      <c r="A103" s="50" t="s">
        <v>34</v>
      </c>
      <c r="B103" s="111">
        <f>SUM(B104:B109)</f>
        <v>48501.07</v>
      </c>
      <c r="C103" s="111">
        <v>0</v>
      </c>
      <c r="D103" s="111">
        <v>0</v>
      </c>
      <c r="E103" s="111">
        <f t="shared" ref="E103" si="32">SUM(E104:E109)</f>
        <v>51830.25</v>
      </c>
      <c r="F103" s="117">
        <f t="shared" si="25"/>
        <v>106.86413722418908</v>
      </c>
      <c r="G103" s="117" t="str">
        <f t="shared" si="26"/>
        <v>-</v>
      </c>
      <c r="H103" s="87"/>
    </row>
    <row r="104" spans="1:8" x14ac:dyDescent="0.2">
      <c r="A104" s="51" t="s">
        <v>35</v>
      </c>
      <c r="B104" s="112">
        <v>4584.22</v>
      </c>
      <c r="C104" s="112">
        <v>0</v>
      </c>
      <c r="D104" s="112">
        <v>0</v>
      </c>
      <c r="E104" s="112">
        <v>7558.27</v>
      </c>
      <c r="F104" s="118">
        <v>164.88</v>
      </c>
      <c r="G104" s="117" t="str">
        <f t="shared" si="26"/>
        <v>-</v>
      </c>
      <c r="H104" s="87"/>
    </row>
    <row r="105" spans="1:8" x14ac:dyDescent="0.2">
      <c r="A105" s="51" t="s">
        <v>36</v>
      </c>
      <c r="B105" s="112">
        <v>23096.06</v>
      </c>
      <c r="C105" s="112">
        <v>0</v>
      </c>
      <c r="D105" s="112">
        <v>0</v>
      </c>
      <c r="E105" s="112">
        <v>23716.97</v>
      </c>
      <c r="F105" s="118">
        <v>102.69</v>
      </c>
      <c r="G105" s="117" t="str">
        <f t="shared" si="26"/>
        <v>-</v>
      </c>
      <c r="H105" s="87"/>
    </row>
    <row r="106" spans="1:8" x14ac:dyDescent="0.2">
      <c r="A106" s="51" t="s">
        <v>37</v>
      </c>
      <c r="B106" s="112">
        <v>19471.45</v>
      </c>
      <c r="C106" s="112">
        <v>0</v>
      </c>
      <c r="D106" s="112">
        <v>0</v>
      </c>
      <c r="E106" s="112">
        <v>18091.189999999999</v>
      </c>
      <c r="F106" s="118">
        <v>92.91</v>
      </c>
      <c r="G106" s="117" t="str">
        <f t="shared" si="26"/>
        <v>-</v>
      </c>
      <c r="H106" s="87"/>
    </row>
    <row r="107" spans="1:8" x14ac:dyDescent="0.2">
      <c r="A107" s="51" t="s">
        <v>38</v>
      </c>
      <c r="B107" s="112">
        <v>104.79</v>
      </c>
      <c r="C107" s="112">
        <v>0</v>
      </c>
      <c r="D107" s="112">
        <v>0</v>
      </c>
      <c r="E107" s="112">
        <v>174.02</v>
      </c>
      <c r="F107" s="118">
        <v>166.07</v>
      </c>
      <c r="G107" s="117" t="str">
        <f t="shared" si="26"/>
        <v>-</v>
      </c>
      <c r="H107" s="87"/>
    </row>
    <row r="108" spans="1:8" x14ac:dyDescent="0.2">
      <c r="A108" s="51" t="s">
        <v>39</v>
      </c>
      <c r="B108" s="112">
        <v>1156.99</v>
      </c>
      <c r="C108" s="112">
        <v>0</v>
      </c>
      <c r="D108" s="112">
        <v>0</v>
      </c>
      <c r="E108" s="112">
        <v>2221.0500000000002</v>
      </c>
      <c r="F108" s="118">
        <v>191.97</v>
      </c>
      <c r="G108" s="117" t="str">
        <f t="shared" si="26"/>
        <v>-</v>
      </c>
      <c r="H108" s="87"/>
    </row>
    <row r="109" spans="1:8" x14ac:dyDescent="0.2">
      <c r="A109" s="51" t="s">
        <v>40</v>
      </c>
      <c r="B109" s="112">
        <v>87.56</v>
      </c>
      <c r="C109" s="112">
        <v>0</v>
      </c>
      <c r="D109" s="112">
        <v>0</v>
      </c>
      <c r="E109" s="112">
        <v>68.75</v>
      </c>
      <c r="F109" s="118">
        <v>78.52</v>
      </c>
      <c r="G109" s="117" t="str">
        <f t="shared" si="26"/>
        <v>-</v>
      </c>
      <c r="H109" s="87"/>
    </row>
    <row r="110" spans="1:8" x14ac:dyDescent="0.2">
      <c r="A110" s="50" t="s">
        <v>41</v>
      </c>
      <c r="B110" s="111">
        <f>SUM(B111:B119)</f>
        <v>16953.32</v>
      </c>
      <c r="C110" s="111">
        <v>0</v>
      </c>
      <c r="D110" s="111">
        <v>0</v>
      </c>
      <c r="E110" s="111">
        <f t="shared" ref="E110" si="33">SUM(E111:E119)</f>
        <v>16181.220000000001</v>
      </c>
      <c r="F110" s="117">
        <f t="shared" si="25"/>
        <v>95.445729803955814</v>
      </c>
      <c r="G110" s="117" t="str">
        <f t="shared" si="26"/>
        <v>-</v>
      </c>
      <c r="H110" s="87"/>
    </row>
    <row r="111" spans="1:8" x14ac:dyDescent="0.2">
      <c r="A111" s="51" t="s">
        <v>42</v>
      </c>
      <c r="B111" s="112">
        <v>967</v>
      </c>
      <c r="C111" s="112">
        <v>0</v>
      </c>
      <c r="D111" s="112">
        <v>0</v>
      </c>
      <c r="E111" s="112">
        <v>852.12</v>
      </c>
      <c r="F111" s="118">
        <v>88.12</v>
      </c>
      <c r="G111" s="117" t="str">
        <f t="shared" si="26"/>
        <v>-</v>
      </c>
      <c r="H111" s="87"/>
    </row>
    <row r="112" spans="1:8" x14ac:dyDescent="0.2">
      <c r="A112" s="51" t="s">
        <v>43</v>
      </c>
      <c r="B112" s="112">
        <v>8717.5</v>
      </c>
      <c r="C112" s="112">
        <v>0</v>
      </c>
      <c r="D112" s="112">
        <v>0</v>
      </c>
      <c r="E112" s="112">
        <v>2334.88</v>
      </c>
      <c r="F112" s="118">
        <v>26.78</v>
      </c>
      <c r="G112" s="117" t="str">
        <f t="shared" si="26"/>
        <v>-</v>
      </c>
      <c r="H112" s="87"/>
    </row>
    <row r="113" spans="1:8" x14ac:dyDescent="0.2">
      <c r="A113" s="51" t="s">
        <v>44</v>
      </c>
      <c r="B113" s="112">
        <v>700</v>
      </c>
      <c r="C113" s="112">
        <v>0</v>
      </c>
      <c r="D113" s="112">
        <v>0</v>
      </c>
      <c r="E113" s="112">
        <v>1975</v>
      </c>
      <c r="F113" s="118">
        <v>282.14</v>
      </c>
      <c r="G113" s="117" t="str">
        <f t="shared" si="26"/>
        <v>-</v>
      </c>
      <c r="H113" s="87"/>
    </row>
    <row r="114" spans="1:8" x14ac:dyDescent="0.2">
      <c r="A114" s="51" t="s">
        <v>45</v>
      </c>
      <c r="B114" s="112">
        <v>2748.57</v>
      </c>
      <c r="C114" s="112">
        <v>0</v>
      </c>
      <c r="D114" s="112">
        <v>0</v>
      </c>
      <c r="E114" s="112">
        <v>5816.7</v>
      </c>
      <c r="F114" s="118">
        <v>211.63</v>
      </c>
      <c r="G114" s="117" t="str">
        <f t="shared" si="26"/>
        <v>-</v>
      </c>
      <c r="H114" s="87"/>
    </row>
    <row r="115" spans="1:8" x14ac:dyDescent="0.2">
      <c r="A115" s="51" t="s">
        <v>46</v>
      </c>
      <c r="B115" s="112">
        <v>284.64999999999998</v>
      </c>
      <c r="C115" s="112">
        <v>0</v>
      </c>
      <c r="D115" s="112">
        <v>0</v>
      </c>
      <c r="E115" s="112">
        <v>604.74</v>
      </c>
      <c r="F115" s="118">
        <v>212.45</v>
      </c>
      <c r="G115" s="117" t="str">
        <f t="shared" si="26"/>
        <v>-</v>
      </c>
      <c r="H115" s="87"/>
    </row>
    <row r="116" spans="1:8" x14ac:dyDescent="0.2">
      <c r="A116" s="51" t="s">
        <v>47</v>
      </c>
      <c r="B116" s="112">
        <v>457.18</v>
      </c>
      <c r="C116" s="112">
        <v>0</v>
      </c>
      <c r="D116" s="112">
        <v>0</v>
      </c>
      <c r="E116" s="112">
        <v>601.83000000000004</v>
      </c>
      <c r="F116" s="118">
        <v>131.63999999999999</v>
      </c>
      <c r="G116" s="117" t="str">
        <f t="shared" si="26"/>
        <v>-</v>
      </c>
      <c r="H116" s="87"/>
    </row>
    <row r="117" spans="1:8" x14ac:dyDescent="0.2">
      <c r="A117" s="51" t="s">
        <v>48</v>
      </c>
      <c r="B117" s="112">
        <v>2087.6</v>
      </c>
      <c r="C117" s="112">
        <v>0</v>
      </c>
      <c r="D117" s="112">
        <v>0</v>
      </c>
      <c r="E117" s="112">
        <v>2298.5100000000002</v>
      </c>
      <c r="F117" s="118">
        <v>110.1</v>
      </c>
      <c r="G117" s="117" t="str">
        <f t="shared" si="26"/>
        <v>-</v>
      </c>
      <c r="H117" s="87"/>
    </row>
    <row r="118" spans="1:8" x14ac:dyDescent="0.2">
      <c r="A118" s="51" t="s">
        <v>49</v>
      </c>
      <c r="B118" s="112">
        <v>953.32</v>
      </c>
      <c r="C118" s="112">
        <v>0</v>
      </c>
      <c r="D118" s="112">
        <v>0</v>
      </c>
      <c r="E118" s="112">
        <v>1020.35</v>
      </c>
      <c r="F118" s="118">
        <v>107.03</v>
      </c>
      <c r="G118" s="117" t="str">
        <f t="shared" si="26"/>
        <v>-</v>
      </c>
      <c r="H118" s="87"/>
    </row>
    <row r="119" spans="1:8" x14ac:dyDescent="0.2">
      <c r="A119" s="51" t="s">
        <v>50</v>
      </c>
      <c r="B119" s="112">
        <v>37.5</v>
      </c>
      <c r="C119" s="112">
        <v>0</v>
      </c>
      <c r="D119" s="112">
        <v>0</v>
      </c>
      <c r="E119" s="112">
        <v>677.09</v>
      </c>
      <c r="F119" s="118">
        <v>1805.57</v>
      </c>
      <c r="G119" s="117" t="str">
        <f t="shared" si="26"/>
        <v>-</v>
      </c>
      <c r="H119" s="87"/>
    </row>
    <row r="120" spans="1:8" x14ac:dyDescent="0.2">
      <c r="A120" s="104" t="s">
        <v>51</v>
      </c>
      <c r="B120" s="111">
        <f>B121</f>
        <v>0</v>
      </c>
      <c r="C120" s="111">
        <v>0</v>
      </c>
      <c r="D120" s="111">
        <v>0</v>
      </c>
      <c r="E120" s="111">
        <f t="shared" ref="E120" si="34">E121</f>
        <v>0</v>
      </c>
      <c r="F120" s="117" t="str">
        <f t="shared" si="25"/>
        <v>-</v>
      </c>
      <c r="G120" s="117" t="str">
        <f t="shared" si="26"/>
        <v>-</v>
      </c>
      <c r="H120" s="87"/>
    </row>
    <row r="121" spans="1:8" x14ac:dyDescent="0.2">
      <c r="A121" s="51" t="s">
        <v>52</v>
      </c>
      <c r="B121" s="22">
        <v>0</v>
      </c>
      <c r="C121" s="112">
        <v>0</v>
      </c>
      <c r="D121" s="112">
        <v>0</v>
      </c>
      <c r="E121" s="22">
        <v>0</v>
      </c>
      <c r="F121" s="118" t="str">
        <f t="shared" si="25"/>
        <v>-</v>
      </c>
      <c r="G121" s="117" t="str">
        <f t="shared" si="26"/>
        <v>-</v>
      </c>
      <c r="H121" s="87"/>
    </row>
    <row r="122" spans="1:8" x14ac:dyDescent="0.2">
      <c r="A122" s="50" t="s">
        <v>53</v>
      </c>
      <c r="B122" s="111">
        <f>SUM(B123:B129)</f>
        <v>5045.8600000000006</v>
      </c>
      <c r="C122" s="111">
        <v>0</v>
      </c>
      <c r="D122" s="111">
        <v>0</v>
      </c>
      <c r="E122" s="111">
        <f t="shared" ref="E122" si="35">SUM(E123:E129)</f>
        <v>5266.12</v>
      </c>
      <c r="F122" s="117">
        <f t="shared" si="25"/>
        <v>104.36516272746368</v>
      </c>
      <c r="G122" s="117" t="str">
        <f t="shared" si="26"/>
        <v>-</v>
      </c>
      <c r="H122" s="87"/>
    </row>
    <row r="123" spans="1:8" x14ac:dyDescent="0.2">
      <c r="A123" s="51" t="s">
        <v>54</v>
      </c>
      <c r="B123" s="22">
        <v>0</v>
      </c>
      <c r="C123" s="112">
        <v>0</v>
      </c>
      <c r="D123" s="112">
        <v>0</v>
      </c>
      <c r="E123" s="22">
        <v>0</v>
      </c>
      <c r="F123" s="118" t="str">
        <f t="shared" si="25"/>
        <v>-</v>
      </c>
      <c r="G123" s="117" t="str">
        <f t="shared" si="26"/>
        <v>-</v>
      </c>
      <c r="H123" s="87"/>
    </row>
    <row r="124" spans="1:8" x14ac:dyDescent="0.2">
      <c r="A124" s="51" t="s">
        <v>55</v>
      </c>
      <c r="B124" s="112">
        <v>147.93</v>
      </c>
      <c r="C124" s="112">
        <v>0</v>
      </c>
      <c r="D124" s="112">
        <v>0</v>
      </c>
      <c r="E124" s="112">
        <v>147.93</v>
      </c>
      <c r="F124" s="118">
        <v>100</v>
      </c>
      <c r="G124" s="117" t="str">
        <f t="shared" si="26"/>
        <v>-</v>
      </c>
      <c r="H124" s="87"/>
    </row>
    <row r="125" spans="1:8" x14ac:dyDescent="0.2">
      <c r="A125" s="51" t="s">
        <v>56</v>
      </c>
      <c r="B125" s="112">
        <v>0</v>
      </c>
      <c r="C125" s="112">
        <v>0</v>
      </c>
      <c r="D125" s="112">
        <v>0</v>
      </c>
      <c r="E125" s="112">
        <v>0</v>
      </c>
      <c r="F125" s="118" t="str">
        <f t="shared" si="25"/>
        <v>-</v>
      </c>
      <c r="G125" s="117" t="str">
        <f t="shared" si="26"/>
        <v>-</v>
      </c>
      <c r="H125" s="87"/>
    </row>
    <row r="126" spans="1:8" x14ac:dyDescent="0.2">
      <c r="A126" s="51" t="s">
        <v>57</v>
      </c>
      <c r="B126" s="112">
        <v>150</v>
      </c>
      <c r="C126" s="112">
        <v>0</v>
      </c>
      <c r="D126" s="112">
        <v>0</v>
      </c>
      <c r="E126" s="112">
        <v>165</v>
      </c>
      <c r="F126" s="118">
        <v>110</v>
      </c>
      <c r="G126" s="117" t="str">
        <f t="shared" si="26"/>
        <v>-</v>
      </c>
      <c r="H126" s="87"/>
    </row>
    <row r="127" spans="1:8" x14ac:dyDescent="0.2">
      <c r="A127" s="51" t="s">
        <v>58</v>
      </c>
      <c r="B127" s="112">
        <v>388</v>
      </c>
      <c r="C127" s="112">
        <v>0</v>
      </c>
      <c r="D127" s="112">
        <v>0</v>
      </c>
      <c r="E127" s="112">
        <v>0</v>
      </c>
      <c r="F127" s="118"/>
      <c r="G127" s="117" t="str">
        <f t="shared" si="26"/>
        <v>-</v>
      </c>
      <c r="H127" s="87"/>
    </row>
    <row r="128" spans="1:8" x14ac:dyDescent="0.2">
      <c r="A128" s="51" t="s">
        <v>241</v>
      </c>
      <c r="B128" s="112">
        <v>0</v>
      </c>
      <c r="C128" s="112">
        <v>0</v>
      </c>
      <c r="D128" s="112">
        <v>0</v>
      </c>
      <c r="E128" s="112">
        <v>0</v>
      </c>
      <c r="F128" s="118" t="str">
        <f t="shared" si="25"/>
        <v>-</v>
      </c>
      <c r="G128" s="117" t="str">
        <f t="shared" si="26"/>
        <v>-</v>
      </c>
      <c r="H128" s="87"/>
    </row>
    <row r="129" spans="1:8" x14ac:dyDescent="0.2">
      <c r="A129" s="51" t="s">
        <v>59</v>
      </c>
      <c r="B129" s="112">
        <v>4359.93</v>
      </c>
      <c r="C129" s="112">
        <v>0</v>
      </c>
      <c r="D129" s="112">
        <v>0</v>
      </c>
      <c r="E129" s="112">
        <v>4953.1899999999996</v>
      </c>
      <c r="F129" s="118">
        <v>113.61</v>
      </c>
      <c r="G129" s="117" t="str">
        <f t="shared" si="26"/>
        <v>-</v>
      </c>
      <c r="H129" s="87"/>
    </row>
    <row r="130" spans="1:8" ht="5.25" customHeight="1" x14ac:dyDescent="0.2">
      <c r="A130" s="51"/>
      <c r="B130" s="112"/>
      <c r="C130" s="112"/>
      <c r="D130" s="112"/>
      <c r="E130" s="112"/>
      <c r="F130" s="118"/>
      <c r="G130" s="117"/>
      <c r="H130" s="87"/>
    </row>
    <row r="131" spans="1:8" x14ac:dyDescent="0.2">
      <c r="A131" s="54" t="s">
        <v>60</v>
      </c>
      <c r="B131" s="111">
        <f>B132+B135</f>
        <v>257.88</v>
      </c>
      <c r="C131" s="111">
        <v>710</v>
      </c>
      <c r="D131" s="111">
        <v>710</v>
      </c>
      <c r="E131" s="111">
        <f t="shared" ref="E131" si="36">E132+E135</f>
        <v>249.46</v>
      </c>
      <c r="F131" s="117">
        <f t="shared" si="25"/>
        <v>96.734915464557162</v>
      </c>
      <c r="G131" s="117">
        <f t="shared" si="26"/>
        <v>35.135211267605641</v>
      </c>
      <c r="H131" s="87"/>
    </row>
    <row r="132" spans="1:8" x14ac:dyDescent="0.2">
      <c r="A132" s="50" t="s">
        <v>61</v>
      </c>
      <c r="B132" s="111">
        <f>B133+B134</f>
        <v>0</v>
      </c>
      <c r="C132" s="111">
        <v>0</v>
      </c>
      <c r="D132" s="111">
        <v>0</v>
      </c>
      <c r="E132" s="111">
        <f t="shared" ref="E132" si="37">E133+E134</f>
        <v>0</v>
      </c>
      <c r="F132" s="117" t="str">
        <f t="shared" si="25"/>
        <v>-</v>
      </c>
      <c r="G132" s="117" t="str">
        <f t="shared" si="26"/>
        <v>-</v>
      </c>
      <c r="H132" s="87"/>
    </row>
    <row r="133" spans="1:8" x14ac:dyDescent="0.2">
      <c r="A133" s="51" t="s">
        <v>217</v>
      </c>
      <c r="B133" s="22">
        <v>0</v>
      </c>
      <c r="C133" s="112">
        <v>0</v>
      </c>
      <c r="D133" s="112">
        <v>0</v>
      </c>
      <c r="E133" s="22">
        <v>0</v>
      </c>
      <c r="F133" s="118" t="str">
        <f t="shared" si="25"/>
        <v>-</v>
      </c>
      <c r="G133" s="117" t="str">
        <f t="shared" si="26"/>
        <v>-</v>
      </c>
      <c r="H133" s="87"/>
    </row>
    <row r="134" spans="1:8" x14ac:dyDescent="0.2">
      <c r="A134" s="51" t="s">
        <v>216</v>
      </c>
      <c r="B134" s="22">
        <v>0</v>
      </c>
      <c r="C134" s="112">
        <v>0</v>
      </c>
      <c r="D134" s="112">
        <v>0</v>
      </c>
      <c r="E134" s="22">
        <v>0</v>
      </c>
      <c r="F134" s="118" t="str">
        <f t="shared" si="25"/>
        <v>-</v>
      </c>
      <c r="G134" s="117" t="str">
        <f t="shared" si="26"/>
        <v>-</v>
      </c>
      <c r="H134" s="87"/>
    </row>
    <row r="135" spans="1:8" x14ac:dyDescent="0.2">
      <c r="A135" s="50" t="s">
        <v>62</v>
      </c>
      <c r="B135" s="111">
        <f>SUM(B136:B139)</f>
        <v>257.88</v>
      </c>
      <c r="C135" s="111">
        <v>0</v>
      </c>
      <c r="D135" s="111">
        <v>0</v>
      </c>
      <c r="E135" s="111">
        <f t="shared" ref="E135" si="38">SUM(E136:E139)</f>
        <v>249.46</v>
      </c>
      <c r="F135" s="117">
        <f t="shared" si="25"/>
        <v>96.734915464557162</v>
      </c>
      <c r="G135" s="117" t="str">
        <f t="shared" si="26"/>
        <v>-</v>
      </c>
      <c r="H135" s="87"/>
    </row>
    <row r="136" spans="1:8" x14ac:dyDescent="0.2">
      <c r="A136" s="51" t="s">
        <v>63</v>
      </c>
      <c r="B136" s="112">
        <v>257.88</v>
      </c>
      <c r="C136" s="112">
        <v>0</v>
      </c>
      <c r="D136" s="112">
        <v>0</v>
      </c>
      <c r="E136" s="112">
        <v>249.46</v>
      </c>
      <c r="F136" s="118">
        <v>96.73</v>
      </c>
      <c r="G136" s="117" t="str">
        <f t="shared" si="26"/>
        <v>-</v>
      </c>
      <c r="H136" s="87"/>
    </row>
    <row r="137" spans="1:8" x14ac:dyDescent="0.2">
      <c r="A137" s="51" t="s">
        <v>64</v>
      </c>
      <c r="B137" s="22">
        <v>0</v>
      </c>
      <c r="C137" s="112">
        <v>0</v>
      </c>
      <c r="D137" s="112">
        <v>0</v>
      </c>
      <c r="E137" s="22">
        <v>0</v>
      </c>
      <c r="F137" s="118" t="str">
        <f t="shared" si="25"/>
        <v>-</v>
      </c>
      <c r="G137" s="117" t="str">
        <f t="shared" si="26"/>
        <v>-</v>
      </c>
      <c r="H137" s="87"/>
    </row>
    <row r="138" spans="1:8" x14ac:dyDescent="0.2">
      <c r="A138" s="51" t="s">
        <v>65</v>
      </c>
      <c r="B138" s="112">
        <v>0</v>
      </c>
      <c r="C138" s="112">
        <v>0</v>
      </c>
      <c r="D138" s="112">
        <v>0</v>
      </c>
      <c r="E138" s="112">
        <v>0</v>
      </c>
      <c r="F138" s="118" t="str">
        <f t="shared" si="25"/>
        <v>-</v>
      </c>
      <c r="G138" s="117" t="str">
        <f t="shared" si="26"/>
        <v>-</v>
      </c>
      <c r="H138" s="87"/>
    </row>
    <row r="139" spans="1:8" x14ac:dyDescent="0.2">
      <c r="A139" s="51" t="s">
        <v>66</v>
      </c>
      <c r="B139" s="22">
        <v>0</v>
      </c>
      <c r="C139" s="112">
        <v>0</v>
      </c>
      <c r="D139" s="112">
        <v>0</v>
      </c>
      <c r="E139" s="22">
        <v>0</v>
      </c>
      <c r="F139" s="118" t="str">
        <f t="shared" si="25"/>
        <v>-</v>
      </c>
      <c r="G139" s="117" t="str">
        <f t="shared" si="26"/>
        <v>-</v>
      </c>
      <c r="H139" s="87"/>
    </row>
    <row r="140" spans="1:8" ht="5.25" customHeight="1" x14ac:dyDescent="0.2">
      <c r="A140" s="51"/>
      <c r="B140" s="112"/>
      <c r="C140" s="112"/>
      <c r="D140" s="112"/>
      <c r="E140" s="112">
        <v>0</v>
      </c>
      <c r="F140" s="118"/>
      <c r="G140" s="117"/>
      <c r="H140" s="87"/>
    </row>
    <row r="141" spans="1:8" x14ac:dyDescent="0.2">
      <c r="A141" s="54" t="s">
        <v>67</v>
      </c>
      <c r="B141" s="111">
        <f>B142</f>
        <v>0</v>
      </c>
      <c r="C141" s="22">
        <v>0</v>
      </c>
      <c r="D141" s="22">
        <v>0</v>
      </c>
      <c r="E141" s="111">
        <f t="shared" ref="E141:E142" si="39">E142</f>
        <v>0</v>
      </c>
      <c r="F141" s="117" t="str">
        <f t="shared" si="25"/>
        <v>-</v>
      </c>
      <c r="G141" s="117" t="str">
        <f t="shared" si="26"/>
        <v>-</v>
      </c>
      <c r="H141" s="87"/>
    </row>
    <row r="142" spans="1:8" x14ac:dyDescent="0.2">
      <c r="A142" s="50" t="s">
        <v>242</v>
      </c>
      <c r="B142" s="111">
        <f>B143</f>
        <v>0</v>
      </c>
      <c r="C142" s="111">
        <v>0</v>
      </c>
      <c r="D142" s="111">
        <v>0</v>
      </c>
      <c r="E142" s="111">
        <f t="shared" si="39"/>
        <v>0</v>
      </c>
      <c r="F142" s="117" t="str">
        <f t="shared" si="25"/>
        <v>-</v>
      </c>
      <c r="G142" s="117" t="str">
        <f t="shared" si="26"/>
        <v>-</v>
      </c>
      <c r="H142" s="87"/>
    </row>
    <row r="143" spans="1:8" x14ac:dyDescent="0.2">
      <c r="A143" s="51" t="s">
        <v>243</v>
      </c>
      <c r="B143" s="22">
        <v>0</v>
      </c>
      <c r="C143" s="112">
        <v>0</v>
      </c>
      <c r="D143" s="112">
        <v>0</v>
      </c>
      <c r="E143" s="22">
        <v>0</v>
      </c>
      <c r="F143" s="118" t="str">
        <f t="shared" si="25"/>
        <v>-</v>
      </c>
      <c r="G143" s="117" t="str">
        <f t="shared" si="26"/>
        <v>-</v>
      </c>
      <c r="H143" s="87"/>
    </row>
    <row r="144" spans="1:8" x14ac:dyDescent="0.2">
      <c r="A144" s="51"/>
      <c r="B144" s="22">
        <v>0</v>
      </c>
      <c r="C144" s="112">
        <v>0</v>
      </c>
      <c r="D144" s="112">
        <v>0</v>
      </c>
      <c r="E144" s="22">
        <v>0</v>
      </c>
      <c r="F144" s="118"/>
      <c r="G144" s="117"/>
      <c r="H144" s="87"/>
    </row>
    <row r="145" spans="1:8" x14ac:dyDescent="0.2">
      <c r="A145" s="54" t="s">
        <v>68</v>
      </c>
      <c r="B145" s="111">
        <f>B146</f>
        <v>0</v>
      </c>
      <c r="C145" s="111">
        <v>15600</v>
      </c>
      <c r="D145" s="111">
        <v>15600</v>
      </c>
      <c r="E145" s="111">
        <f t="shared" ref="E145" si="40">E146</f>
        <v>0</v>
      </c>
      <c r="F145" s="117" t="str">
        <f t="shared" si="25"/>
        <v>-</v>
      </c>
      <c r="G145" s="117">
        <f t="shared" si="26"/>
        <v>0</v>
      </c>
      <c r="H145" s="87"/>
    </row>
    <row r="146" spans="1:8" x14ac:dyDescent="0.2">
      <c r="A146" s="50" t="s">
        <v>69</v>
      </c>
      <c r="B146" s="111">
        <f>B147+B148</f>
        <v>0</v>
      </c>
      <c r="C146" s="111">
        <v>0</v>
      </c>
      <c r="D146" s="111">
        <v>0</v>
      </c>
      <c r="E146" s="111">
        <f t="shared" ref="E146" si="41">E147+E148</f>
        <v>0</v>
      </c>
      <c r="F146" s="117" t="str">
        <f t="shared" si="25"/>
        <v>-</v>
      </c>
      <c r="G146" s="117" t="str">
        <f t="shared" si="26"/>
        <v>-</v>
      </c>
      <c r="H146" s="87"/>
    </row>
    <row r="147" spans="1:8" x14ac:dyDescent="0.2">
      <c r="A147" s="51" t="s">
        <v>70</v>
      </c>
      <c r="B147" s="22">
        <v>0</v>
      </c>
      <c r="C147" s="112">
        <v>0</v>
      </c>
      <c r="D147" s="112">
        <v>0</v>
      </c>
      <c r="E147" s="22">
        <v>0</v>
      </c>
      <c r="F147" s="118" t="str">
        <f t="shared" ref="F147:F193" si="42">IFERROR(E147/B147*100,"-")</f>
        <v>-</v>
      </c>
      <c r="G147" s="117" t="str">
        <f t="shared" ref="G147:G193" si="43">IFERROR(E147/D147*100,"-")</f>
        <v>-</v>
      </c>
      <c r="H147" s="87"/>
    </row>
    <row r="148" spans="1:8" x14ac:dyDescent="0.2">
      <c r="A148" s="51" t="s">
        <v>71</v>
      </c>
      <c r="B148" s="112">
        <v>0</v>
      </c>
      <c r="C148" s="112">
        <v>0</v>
      </c>
      <c r="D148" s="112">
        <v>0</v>
      </c>
      <c r="E148" s="112">
        <v>0</v>
      </c>
      <c r="F148" s="118" t="str">
        <f t="shared" si="42"/>
        <v>-</v>
      </c>
      <c r="G148" s="117" t="str">
        <f t="shared" si="43"/>
        <v>-</v>
      </c>
      <c r="H148" s="87"/>
    </row>
    <row r="149" spans="1:8" ht="7.5" customHeight="1" x14ac:dyDescent="0.2">
      <c r="A149" s="51"/>
      <c r="B149" s="112"/>
      <c r="C149" s="112"/>
      <c r="D149" s="112"/>
      <c r="E149" s="112"/>
      <c r="F149" s="118"/>
      <c r="G149" s="117"/>
      <c r="H149" s="87"/>
    </row>
    <row r="150" spans="1:8" x14ac:dyDescent="0.2">
      <c r="A150" s="54" t="s">
        <v>72</v>
      </c>
      <c r="B150" s="111">
        <f>B151+B154</f>
        <v>318</v>
      </c>
      <c r="C150" s="107">
        <v>320</v>
      </c>
      <c r="D150" s="107">
        <v>320</v>
      </c>
      <c r="E150" s="111">
        <f t="shared" ref="E150" si="44">E151+E154</f>
        <v>0</v>
      </c>
      <c r="F150" s="117">
        <f t="shared" si="42"/>
        <v>0</v>
      </c>
      <c r="G150" s="117">
        <f t="shared" si="43"/>
        <v>0</v>
      </c>
      <c r="H150" s="87"/>
    </row>
    <row r="151" spans="1:8" x14ac:dyDescent="0.2">
      <c r="A151" s="50" t="s">
        <v>73</v>
      </c>
      <c r="B151" s="111">
        <f>B152+B153</f>
        <v>318</v>
      </c>
      <c r="C151" s="111">
        <v>0</v>
      </c>
      <c r="D151" s="111">
        <v>0</v>
      </c>
      <c r="E151" s="111">
        <f t="shared" ref="E151" si="45">E152+E153</f>
        <v>0</v>
      </c>
      <c r="F151" s="117">
        <f t="shared" si="42"/>
        <v>0</v>
      </c>
      <c r="G151" s="117" t="str">
        <f t="shared" si="43"/>
        <v>-</v>
      </c>
      <c r="H151" s="87"/>
    </row>
    <row r="152" spans="1:8" x14ac:dyDescent="0.2">
      <c r="A152" s="51" t="s">
        <v>272</v>
      </c>
      <c r="B152" s="22">
        <v>318</v>
      </c>
      <c r="C152" s="112">
        <v>0</v>
      </c>
      <c r="D152" s="112">
        <v>0</v>
      </c>
      <c r="E152" s="22">
        <v>0</v>
      </c>
      <c r="F152" s="118"/>
      <c r="G152" s="117" t="str">
        <f t="shared" si="43"/>
        <v>-</v>
      </c>
      <c r="H152" s="87"/>
    </row>
    <row r="153" spans="1:8" x14ac:dyDescent="0.2">
      <c r="A153" s="51" t="s">
        <v>146</v>
      </c>
      <c r="B153" s="22">
        <v>0</v>
      </c>
      <c r="C153" s="112">
        <v>0</v>
      </c>
      <c r="D153" s="112">
        <v>0</v>
      </c>
      <c r="E153" s="22">
        <v>0</v>
      </c>
      <c r="F153" s="118" t="str">
        <f t="shared" si="42"/>
        <v>-</v>
      </c>
      <c r="G153" s="117" t="str">
        <f t="shared" si="43"/>
        <v>-</v>
      </c>
      <c r="H153" s="87"/>
    </row>
    <row r="154" spans="1:8" x14ac:dyDescent="0.2">
      <c r="A154" s="50" t="s">
        <v>74</v>
      </c>
      <c r="B154" s="111">
        <f>B155</f>
        <v>0</v>
      </c>
      <c r="C154" s="111">
        <v>0</v>
      </c>
      <c r="D154" s="111">
        <v>0</v>
      </c>
      <c r="E154" s="111">
        <f t="shared" ref="E154" si="46">E155</f>
        <v>0</v>
      </c>
      <c r="F154" s="117" t="str">
        <f t="shared" si="42"/>
        <v>-</v>
      </c>
      <c r="G154" s="117" t="str">
        <f t="shared" si="43"/>
        <v>-</v>
      </c>
      <c r="H154" s="87"/>
    </row>
    <row r="155" spans="1:8" x14ac:dyDescent="0.2">
      <c r="A155" s="51" t="s">
        <v>75</v>
      </c>
      <c r="B155" s="22">
        <v>0</v>
      </c>
      <c r="C155" s="112">
        <v>0</v>
      </c>
      <c r="D155" s="112">
        <v>0</v>
      </c>
      <c r="E155" s="22">
        <v>0</v>
      </c>
      <c r="F155" s="118" t="str">
        <f t="shared" si="42"/>
        <v>-</v>
      </c>
      <c r="G155" s="117" t="str">
        <f t="shared" si="43"/>
        <v>-</v>
      </c>
      <c r="H155" s="87"/>
    </row>
    <row r="156" spans="1:8" x14ac:dyDescent="0.2">
      <c r="A156" s="50"/>
      <c r="B156" s="112"/>
      <c r="C156" s="112"/>
      <c r="D156" s="112"/>
      <c r="E156" s="112"/>
      <c r="F156" s="118"/>
      <c r="G156" s="117"/>
      <c r="H156" s="87"/>
    </row>
    <row r="157" spans="1:8" x14ac:dyDescent="0.2">
      <c r="A157" s="50"/>
      <c r="B157" s="112"/>
      <c r="C157" s="112"/>
      <c r="D157" s="112"/>
      <c r="E157" s="112"/>
      <c r="F157" s="118"/>
      <c r="G157" s="117"/>
      <c r="H157" s="87"/>
    </row>
    <row r="158" spans="1:8" x14ac:dyDescent="0.2">
      <c r="A158" s="7" t="s">
        <v>76</v>
      </c>
      <c r="B158" s="110">
        <v>1594.25</v>
      </c>
      <c r="C158" s="110">
        <v>623837</v>
      </c>
      <c r="D158" s="110">
        <v>623837</v>
      </c>
      <c r="E158" s="110">
        <v>160436</v>
      </c>
      <c r="F158" s="116">
        <v>10063.42</v>
      </c>
      <c r="G158" s="116">
        <f t="shared" si="43"/>
        <v>25.717615338622107</v>
      </c>
      <c r="H158" s="87"/>
    </row>
    <row r="159" spans="1:8" x14ac:dyDescent="0.2">
      <c r="A159" s="54" t="s">
        <v>77</v>
      </c>
      <c r="B159" s="111">
        <f>B160</f>
        <v>0</v>
      </c>
      <c r="C159" s="22">
        <v>0</v>
      </c>
      <c r="D159" s="22">
        <v>0</v>
      </c>
      <c r="E159" s="111">
        <f t="shared" ref="E159" si="47">E160</f>
        <v>855</v>
      </c>
      <c r="F159" s="117" t="str">
        <f t="shared" si="42"/>
        <v>-</v>
      </c>
      <c r="G159" s="117" t="str">
        <f t="shared" si="43"/>
        <v>-</v>
      </c>
      <c r="H159" s="87"/>
    </row>
    <row r="160" spans="1:8" x14ac:dyDescent="0.2">
      <c r="A160" s="50" t="s">
        <v>78</v>
      </c>
      <c r="B160" s="111">
        <f>B161+B162</f>
        <v>0</v>
      </c>
      <c r="C160" s="111">
        <v>0</v>
      </c>
      <c r="D160" s="111">
        <v>0</v>
      </c>
      <c r="E160" s="111">
        <f t="shared" ref="E160" si="48">E161+E162</f>
        <v>855</v>
      </c>
      <c r="F160" s="117" t="str">
        <f t="shared" si="42"/>
        <v>-</v>
      </c>
      <c r="G160" s="117" t="str">
        <f t="shared" si="43"/>
        <v>-</v>
      </c>
      <c r="H160" s="87"/>
    </row>
    <row r="161" spans="1:8" x14ac:dyDescent="0.2">
      <c r="A161" s="51" t="s">
        <v>79</v>
      </c>
      <c r="B161" s="22">
        <v>0</v>
      </c>
      <c r="C161" s="112">
        <v>0</v>
      </c>
      <c r="D161" s="112">
        <v>0</v>
      </c>
      <c r="E161" s="22">
        <v>855</v>
      </c>
      <c r="F161" s="118" t="str">
        <f t="shared" si="42"/>
        <v>-</v>
      </c>
      <c r="G161" s="117" t="str">
        <f t="shared" si="43"/>
        <v>-</v>
      </c>
      <c r="H161" s="87"/>
    </row>
    <row r="162" spans="1:8" x14ac:dyDescent="0.2">
      <c r="A162" s="51" t="s">
        <v>211</v>
      </c>
      <c r="B162" s="22">
        <v>0</v>
      </c>
      <c r="C162" s="112">
        <v>0</v>
      </c>
      <c r="D162" s="112">
        <v>0</v>
      </c>
      <c r="E162" s="22">
        <v>0</v>
      </c>
      <c r="F162" s="118" t="str">
        <f t="shared" si="42"/>
        <v>-</v>
      </c>
      <c r="G162" s="117" t="str">
        <f t="shared" si="43"/>
        <v>-</v>
      </c>
      <c r="H162" s="70"/>
    </row>
    <row r="163" spans="1:8" x14ac:dyDescent="0.2">
      <c r="A163" s="51"/>
      <c r="B163" s="112"/>
      <c r="C163" s="112"/>
      <c r="D163" s="112"/>
      <c r="E163" s="112"/>
      <c r="F163" s="118"/>
      <c r="G163" s="117"/>
      <c r="H163" s="70"/>
    </row>
    <row r="164" spans="1:8" x14ac:dyDescent="0.2">
      <c r="A164" s="54" t="s">
        <v>80</v>
      </c>
      <c r="B164" s="111">
        <v>1594.25</v>
      </c>
      <c r="C164" s="111">
        <v>43694</v>
      </c>
      <c r="D164" s="111">
        <v>43694</v>
      </c>
      <c r="E164" s="111">
        <v>2903</v>
      </c>
      <c r="F164" s="117">
        <v>182.09</v>
      </c>
      <c r="G164" s="117">
        <f t="shared" si="43"/>
        <v>6.6439328054195084</v>
      </c>
      <c r="H164" s="70"/>
    </row>
    <row r="165" spans="1:8" x14ac:dyDescent="0.2">
      <c r="A165" s="50" t="s">
        <v>81</v>
      </c>
      <c r="B165" s="141">
        <v>0</v>
      </c>
      <c r="C165" s="111">
        <v>0</v>
      </c>
      <c r="D165" s="111">
        <v>0</v>
      </c>
      <c r="E165" s="111">
        <f t="shared" ref="E165" si="49">SUM(E166:E168)</f>
        <v>0</v>
      </c>
      <c r="F165" s="117" t="str">
        <f ca="1">IFERROR(E165/B168*100,"-")</f>
        <v>-</v>
      </c>
      <c r="G165" s="117" t="str">
        <f t="shared" si="43"/>
        <v>-</v>
      </c>
      <c r="H165" s="70"/>
    </row>
    <row r="166" spans="1:8" x14ac:dyDescent="0.2">
      <c r="A166" s="51" t="s">
        <v>82</v>
      </c>
      <c r="B166" s="22">
        <v>0</v>
      </c>
      <c r="C166" s="112">
        <v>0</v>
      </c>
      <c r="D166" s="112">
        <v>0</v>
      </c>
      <c r="E166" s="22">
        <v>0</v>
      </c>
      <c r="F166" s="118" t="str">
        <f t="shared" si="42"/>
        <v>-</v>
      </c>
      <c r="G166" s="117" t="str">
        <f t="shared" si="43"/>
        <v>-</v>
      </c>
      <c r="H166" s="70"/>
    </row>
    <row r="167" spans="1:8" x14ac:dyDescent="0.2">
      <c r="A167" s="51" t="s">
        <v>244</v>
      </c>
      <c r="B167" s="22">
        <v>0</v>
      </c>
      <c r="C167" s="112">
        <v>0</v>
      </c>
      <c r="D167" s="112">
        <v>0</v>
      </c>
      <c r="E167" s="22">
        <v>0</v>
      </c>
      <c r="F167" s="118" t="str">
        <f t="shared" si="42"/>
        <v>-</v>
      </c>
      <c r="G167" s="117" t="str">
        <f t="shared" si="43"/>
        <v>-</v>
      </c>
      <c r="H167" s="70"/>
    </row>
    <row r="168" spans="1:8" x14ac:dyDescent="0.2">
      <c r="A168" s="51" t="s">
        <v>204</v>
      </c>
      <c r="B168" s="111">
        <f ca="1">SUM(B166:B168)</f>
        <v>0</v>
      </c>
      <c r="C168" s="112">
        <v>0</v>
      </c>
      <c r="D168" s="112">
        <v>0</v>
      </c>
      <c r="E168" s="22">
        <v>0</v>
      </c>
      <c r="F168" s="118" t="str">
        <f>IFERROR(E168/#REF!*100,"-")</f>
        <v>-</v>
      </c>
      <c r="G168" s="117" t="str">
        <f t="shared" si="43"/>
        <v>-</v>
      </c>
      <c r="H168" s="70"/>
    </row>
    <row r="169" spans="1:8" x14ac:dyDescent="0.2">
      <c r="A169" s="50" t="s">
        <v>83</v>
      </c>
      <c r="B169" s="111">
        <f>SUM(B170:B176)</f>
        <v>1594.25</v>
      </c>
      <c r="C169" s="111">
        <v>0</v>
      </c>
      <c r="D169" s="111">
        <v>0</v>
      </c>
      <c r="E169" s="111">
        <f t="shared" ref="E169" si="50">SUM(E170:E176)</f>
        <v>2903</v>
      </c>
      <c r="F169" s="117">
        <f t="shared" si="42"/>
        <v>182.09189273953271</v>
      </c>
      <c r="G169" s="117" t="str">
        <f t="shared" si="43"/>
        <v>-</v>
      </c>
      <c r="H169" s="70"/>
    </row>
    <row r="170" spans="1:8" x14ac:dyDescent="0.2">
      <c r="A170" s="51" t="s">
        <v>84</v>
      </c>
      <c r="B170" s="112">
        <v>0</v>
      </c>
      <c r="C170" s="112">
        <v>0</v>
      </c>
      <c r="D170" s="112">
        <v>0</v>
      </c>
      <c r="E170" s="112">
        <v>2405.1</v>
      </c>
      <c r="F170" s="118" t="str">
        <f t="shared" si="42"/>
        <v>-</v>
      </c>
      <c r="G170" s="117" t="str">
        <f t="shared" si="43"/>
        <v>-</v>
      </c>
      <c r="H170" s="70"/>
    </row>
    <row r="171" spans="1:8" x14ac:dyDescent="0.2">
      <c r="A171" s="51" t="s">
        <v>85</v>
      </c>
      <c r="B171" s="22">
        <v>0</v>
      </c>
      <c r="C171" s="112">
        <v>0</v>
      </c>
      <c r="D171" s="112">
        <v>0</v>
      </c>
      <c r="E171" s="22">
        <v>0</v>
      </c>
      <c r="F171" s="118" t="str">
        <f t="shared" si="42"/>
        <v>-</v>
      </c>
      <c r="G171" s="117" t="str">
        <f t="shared" si="43"/>
        <v>-</v>
      </c>
      <c r="H171" s="70"/>
    </row>
    <row r="172" spans="1:8" x14ac:dyDescent="0.2">
      <c r="A172" s="51" t="s">
        <v>86</v>
      </c>
      <c r="B172" s="22">
        <v>0</v>
      </c>
      <c r="C172" s="112">
        <v>0</v>
      </c>
      <c r="D172" s="112">
        <v>0</v>
      </c>
      <c r="E172" s="22">
        <v>0</v>
      </c>
      <c r="F172" s="118" t="str">
        <f t="shared" si="42"/>
        <v>-</v>
      </c>
      <c r="G172" s="117" t="str">
        <f t="shared" si="43"/>
        <v>-</v>
      </c>
      <c r="H172" s="70"/>
    </row>
    <row r="173" spans="1:8" x14ac:dyDescent="0.2">
      <c r="A173" s="51" t="s">
        <v>87</v>
      </c>
      <c r="B173" s="22">
        <v>0</v>
      </c>
      <c r="C173" s="112">
        <v>0</v>
      </c>
      <c r="D173" s="112">
        <v>0</v>
      </c>
      <c r="E173" s="22">
        <v>0</v>
      </c>
      <c r="F173" s="118" t="str">
        <f t="shared" si="42"/>
        <v>-</v>
      </c>
      <c r="G173" s="117" t="str">
        <f t="shared" si="43"/>
        <v>-</v>
      </c>
      <c r="H173" s="70"/>
    </row>
    <row r="174" spans="1:8" x14ac:dyDescent="0.2">
      <c r="A174" s="51" t="s">
        <v>157</v>
      </c>
      <c r="B174" s="22">
        <v>0</v>
      </c>
      <c r="C174" s="112">
        <v>0</v>
      </c>
      <c r="D174" s="112">
        <v>0</v>
      </c>
      <c r="E174" s="22">
        <v>0</v>
      </c>
      <c r="F174" s="118" t="str">
        <f t="shared" si="42"/>
        <v>-</v>
      </c>
      <c r="G174" s="117" t="str">
        <f t="shared" si="43"/>
        <v>-</v>
      </c>
      <c r="H174" s="70"/>
    </row>
    <row r="175" spans="1:8" x14ac:dyDescent="0.2">
      <c r="A175" s="51" t="s">
        <v>158</v>
      </c>
      <c r="B175" s="112">
        <v>0</v>
      </c>
      <c r="C175" s="112">
        <v>0</v>
      </c>
      <c r="D175" s="112">
        <v>0</v>
      </c>
      <c r="E175" s="112">
        <v>0</v>
      </c>
      <c r="F175" s="118" t="str">
        <f t="shared" si="42"/>
        <v>-</v>
      </c>
      <c r="G175" s="117" t="str">
        <f t="shared" si="43"/>
        <v>-</v>
      </c>
      <c r="H175" s="70"/>
    </row>
    <row r="176" spans="1:8" x14ac:dyDescent="0.2">
      <c r="A176" s="51" t="s">
        <v>88</v>
      </c>
      <c r="B176" s="112">
        <v>1594.25</v>
      </c>
      <c r="C176" s="112">
        <v>0</v>
      </c>
      <c r="D176" s="112">
        <v>0</v>
      </c>
      <c r="E176" s="112">
        <v>497.9</v>
      </c>
      <c r="F176" s="118">
        <v>31.23</v>
      </c>
      <c r="G176" s="117" t="str">
        <f t="shared" si="43"/>
        <v>-</v>
      </c>
      <c r="H176" s="70"/>
    </row>
    <row r="177" spans="1:8" x14ac:dyDescent="0.2">
      <c r="A177" s="50" t="s">
        <v>89</v>
      </c>
      <c r="B177" s="111">
        <f>B178</f>
        <v>0</v>
      </c>
      <c r="C177" s="111">
        <v>0</v>
      </c>
      <c r="D177" s="111">
        <v>0</v>
      </c>
      <c r="E177" s="111">
        <f t="shared" ref="E177" si="51">E178</f>
        <v>0</v>
      </c>
      <c r="F177" s="117" t="str">
        <f t="shared" si="42"/>
        <v>-</v>
      </c>
      <c r="G177" s="117" t="str">
        <f t="shared" si="43"/>
        <v>-</v>
      </c>
      <c r="H177" s="70"/>
    </row>
    <row r="178" spans="1:8" x14ac:dyDescent="0.2">
      <c r="A178" s="51" t="s">
        <v>90</v>
      </c>
      <c r="B178" s="22">
        <v>0</v>
      </c>
      <c r="C178" s="112">
        <v>0</v>
      </c>
      <c r="D178" s="112">
        <v>0</v>
      </c>
      <c r="E178" s="22">
        <v>0</v>
      </c>
      <c r="F178" s="118" t="str">
        <f t="shared" si="42"/>
        <v>-</v>
      </c>
      <c r="G178" s="117" t="str">
        <f t="shared" si="43"/>
        <v>-</v>
      </c>
      <c r="H178" s="70"/>
    </row>
    <row r="179" spans="1:8" x14ac:dyDescent="0.2">
      <c r="A179" s="50" t="s">
        <v>91</v>
      </c>
      <c r="B179" s="111">
        <f>B180+B181</f>
        <v>0</v>
      </c>
      <c r="C179" s="111">
        <v>0</v>
      </c>
      <c r="D179" s="111">
        <v>0</v>
      </c>
      <c r="E179" s="111">
        <f t="shared" ref="E179" si="52">E180+E181</f>
        <v>0</v>
      </c>
      <c r="F179" s="117" t="str">
        <f t="shared" si="42"/>
        <v>-</v>
      </c>
      <c r="G179" s="117" t="str">
        <f t="shared" si="43"/>
        <v>-</v>
      </c>
      <c r="H179" s="70"/>
    </row>
    <row r="180" spans="1:8" x14ac:dyDescent="0.2">
      <c r="A180" s="51" t="s">
        <v>92</v>
      </c>
      <c r="B180" s="112">
        <v>0</v>
      </c>
      <c r="C180" s="112">
        <v>0</v>
      </c>
      <c r="D180" s="112">
        <v>0</v>
      </c>
      <c r="E180" s="112">
        <v>0</v>
      </c>
      <c r="F180" s="118" t="str">
        <f t="shared" si="42"/>
        <v>-</v>
      </c>
      <c r="G180" s="117" t="str">
        <f t="shared" si="43"/>
        <v>-</v>
      </c>
      <c r="H180" s="70"/>
    </row>
    <row r="181" spans="1:8" x14ac:dyDescent="0.2">
      <c r="A181" s="51" t="s">
        <v>93</v>
      </c>
      <c r="B181" s="22">
        <v>0</v>
      </c>
      <c r="C181" s="112">
        <v>0</v>
      </c>
      <c r="D181" s="112">
        <v>0</v>
      </c>
      <c r="E181" s="22">
        <v>0</v>
      </c>
      <c r="F181" s="118" t="str">
        <f t="shared" si="42"/>
        <v>-</v>
      </c>
      <c r="G181" s="117" t="str">
        <f t="shared" si="43"/>
        <v>-</v>
      </c>
      <c r="H181" s="70"/>
    </row>
    <row r="182" spans="1:8" x14ac:dyDescent="0.2">
      <c r="A182" s="50" t="s">
        <v>245</v>
      </c>
      <c r="B182" s="111">
        <f>B183</f>
        <v>0</v>
      </c>
      <c r="C182" s="111">
        <v>0</v>
      </c>
      <c r="D182" s="111">
        <v>0</v>
      </c>
      <c r="E182" s="111">
        <f t="shared" ref="E182" si="53">E183</f>
        <v>0</v>
      </c>
      <c r="F182" s="118" t="str">
        <f t="shared" si="42"/>
        <v>-</v>
      </c>
      <c r="G182" s="117" t="str">
        <f t="shared" si="43"/>
        <v>-</v>
      </c>
      <c r="H182" s="70"/>
    </row>
    <row r="183" spans="1:8" x14ac:dyDescent="0.2">
      <c r="A183" s="51" t="s">
        <v>246</v>
      </c>
      <c r="B183" s="22">
        <v>0</v>
      </c>
      <c r="C183" s="112">
        <v>0</v>
      </c>
      <c r="D183" s="112">
        <v>0</v>
      </c>
      <c r="E183" s="22">
        <v>0</v>
      </c>
      <c r="F183" s="118" t="str">
        <f t="shared" si="42"/>
        <v>-</v>
      </c>
      <c r="G183" s="117" t="str">
        <f t="shared" si="43"/>
        <v>-</v>
      </c>
      <c r="H183" s="70"/>
    </row>
    <row r="184" spans="1:8" x14ac:dyDescent="0.2">
      <c r="A184" s="50" t="s">
        <v>94</v>
      </c>
      <c r="B184" s="111">
        <f>B185</f>
        <v>0</v>
      </c>
      <c r="C184" s="111">
        <v>0</v>
      </c>
      <c r="D184" s="111">
        <v>0</v>
      </c>
      <c r="E184" s="111">
        <f t="shared" ref="E184" si="54">E185</f>
        <v>0</v>
      </c>
      <c r="F184" s="117" t="str">
        <f t="shared" si="42"/>
        <v>-</v>
      </c>
      <c r="G184" s="117" t="str">
        <f t="shared" si="43"/>
        <v>-</v>
      </c>
      <c r="H184" s="70"/>
    </row>
    <row r="185" spans="1:8" x14ac:dyDescent="0.2">
      <c r="A185" s="51" t="s">
        <v>95</v>
      </c>
      <c r="B185" s="22">
        <v>0</v>
      </c>
      <c r="C185" s="112">
        <v>0</v>
      </c>
      <c r="D185" s="112">
        <v>0</v>
      </c>
      <c r="E185" s="22">
        <v>0</v>
      </c>
      <c r="F185" s="118" t="str">
        <f t="shared" si="42"/>
        <v>-</v>
      </c>
      <c r="G185" s="117" t="str">
        <f t="shared" si="43"/>
        <v>-</v>
      </c>
      <c r="H185" s="70"/>
    </row>
    <row r="186" spans="1:8" x14ac:dyDescent="0.2">
      <c r="A186" s="51"/>
      <c r="B186" s="112"/>
      <c r="C186" s="112"/>
      <c r="D186" s="112"/>
      <c r="E186" s="112"/>
      <c r="F186" s="118"/>
      <c r="G186" s="117"/>
      <c r="H186" s="70"/>
    </row>
    <row r="187" spans="1:8" x14ac:dyDescent="0.2">
      <c r="A187" s="54" t="s">
        <v>96</v>
      </c>
      <c r="B187" s="111">
        <f>B188+B190</f>
        <v>0</v>
      </c>
      <c r="C187" s="111">
        <v>580143</v>
      </c>
      <c r="D187" s="111">
        <v>580143</v>
      </c>
      <c r="E187" s="111">
        <f t="shared" ref="E187" si="55">E188+E190</f>
        <v>156678</v>
      </c>
      <c r="F187" s="117" t="str">
        <f t="shared" si="42"/>
        <v>-</v>
      </c>
      <c r="G187" s="117">
        <f t="shared" si="43"/>
        <v>27.006789705296796</v>
      </c>
      <c r="H187" s="70"/>
    </row>
    <row r="188" spans="1:8" x14ac:dyDescent="0.2">
      <c r="A188" s="50" t="s">
        <v>97</v>
      </c>
      <c r="B188" s="111">
        <f>B189</f>
        <v>0</v>
      </c>
      <c r="C188" s="111">
        <v>0</v>
      </c>
      <c r="D188" s="111">
        <v>0</v>
      </c>
      <c r="E188" s="111">
        <f t="shared" ref="E188" si="56">E189</f>
        <v>156678</v>
      </c>
      <c r="F188" s="117" t="str">
        <f t="shared" si="42"/>
        <v>-</v>
      </c>
      <c r="G188" s="117" t="str">
        <f t="shared" si="43"/>
        <v>-</v>
      </c>
      <c r="H188" s="70"/>
    </row>
    <row r="189" spans="1:8" x14ac:dyDescent="0.2">
      <c r="A189" s="51" t="s">
        <v>98</v>
      </c>
      <c r="B189" s="22">
        <v>0</v>
      </c>
      <c r="C189" s="112">
        <v>0</v>
      </c>
      <c r="D189" s="112">
        <v>0</v>
      </c>
      <c r="E189" s="22">
        <v>156678</v>
      </c>
      <c r="F189" s="118" t="str">
        <f t="shared" si="42"/>
        <v>-</v>
      </c>
      <c r="G189" s="117" t="str">
        <f t="shared" si="43"/>
        <v>-</v>
      </c>
      <c r="H189" s="70"/>
    </row>
    <row r="190" spans="1:8" x14ac:dyDescent="0.2">
      <c r="A190" s="50" t="s">
        <v>99</v>
      </c>
      <c r="B190" s="111">
        <f>B191</f>
        <v>0</v>
      </c>
      <c r="C190" s="111">
        <v>0</v>
      </c>
      <c r="D190" s="111">
        <v>0</v>
      </c>
      <c r="E190" s="111">
        <f t="shared" ref="E190" si="57">E191</f>
        <v>0</v>
      </c>
      <c r="F190" s="117" t="str">
        <f t="shared" si="42"/>
        <v>-</v>
      </c>
      <c r="G190" s="117" t="str">
        <f t="shared" si="43"/>
        <v>-</v>
      </c>
      <c r="H190" s="70"/>
    </row>
    <row r="191" spans="1:8" x14ac:dyDescent="0.2">
      <c r="A191" s="51" t="s">
        <v>100</v>
      </c>
      <c r="B191" s="22">
        <v>0</v>
      </c>
      <c r="C191" s="112">
        <v>0</v>
      </c>
      <c r="D191" s="112">
        <v>0</v>
      </c>
      <c r="E191" s="22">
        <v>0</v>
      </c>
      <c r="F191" s="118" t="str">
        <f t="shared" si="42"/>
        <v>-</v>
      </c>
      <c r="G191" s="117" t="str">
        <f t="shared" si="43"/>
        <v>-</v>
      </c>
      <c r="H191" s="70"/>
    </row>
    <row r="192" spans="1:8" x14ac:dyDescent="0.2">
      <c r="A192" s="51"/>
      <c r="B192" s="112"/>
      <c r="C192" s="112"/>
      <c r="D192" s="112"/>
      <c r="E192" s="112"/>
      <c r="F192" s="118"/>
      <c r="G192" s="117"/>
      <c r="H192" s="70"/>
    </row>
    <row r="193" spans="1:8" s="5" customFormat="1" x14ac:dyDescent="0.2">
      <c r="A193" s="60" t="s">
        <v>101</v>
      </c>
      <c r="B193" s="114">
        <f>B83+B158</f>
        <v>696752.46000000008</v>
      </c>
      <c r="C193" s="114">
        <f>C83+C158</f>
        <v>1873383</v>
      </c>
      <c r="D193" s="114">
        <f>D83+D158</f>
        <v>1873383</v>
      </c>
      <c r="E193" s="114">
        <f>E83+E158</f>
        <v>803034.48</v>
      </c>
      <c r="F193" s="102">
        <f t="shared" si="42"/>
        <v>115.25391385055173</v>
      </c>
      <c r="G193" s="102">
        <f t="shared" si="43"/>
        <v>42.865472783728684</v>
      </c>
      <c r="H193" s="70"/>
    </row>
    <row r="194" spans="1:8" x14ac:dyDescent="0.2">
      <c r="G194" s="1"/>
    </row>
  </sheetData>
  <mergeCells count="3">
    <mergeCell ref="A1:G1"/>
    <mergeCell ref="A3:G3"/>
    <mergeCell ref="A7:G7"/>
  </mergeCells>
  <conditionalFormatting sqref="B14">
    <cfRule type="containsBlanks" dxfId="120" priority="97">
      <formula>LEN(TRIM(B14))=0</formula>
    </cfRule>
  </conditionalFormatting>
  <conditionalFormatting sqref="B16:B19">
    <cfRule type="containsBlanks" dxfId="119" priority="90">
      <formula>LEN(TRIM(B16))=0</formula>
    </cfRule>
  </conditionalFormatting>
  <conditionalFormatting sqref="B21:B22">
    <cfRule type="containsBlanks" dxfId="118" priority="87">
      <formula>LEN(TRIM(B21))=0</formula>
    </cfRule>
  </conditionalFormatting>
  <conditionalFormatting sqref="B24:B25">
    <cfRule type="containsBlanks" dxfId="117" priority="85">
      <formula>LEN(TRIM(B24))=0</formula>
    </cfRule>
  </conditionalFormatting>
  <conditionalFormatting sqref="B27:B28">
    <cfRule type="containsBlanks" dxfId="116" priority="82">
      <formula>LEN(TRIM(B27))=0</formula>
    </cfRule>
  </conditionalFormatting>
  <conditionalFormatting sqref="B30:B33">
    <cfRule type="containsBlanks" dxfId="115" priority="81">
      <formula>LEN(TRIM(B30))=0</formula>
    </cfRule>
  </conditionalFormatting>
  <conditionalFormatting sqref="B37:B40">
    <cfRule type="containsBlanks" dxfId="114" priority="79">
      <formula>LEN(TRIM(B37))=0</formula>
    </cfRule>
  </conditionalFormatting>
  <conditionalFormatting sqref="B44">
    <cfRule type="containsBlanks" dxfId="113" priority="77">
      <formula>LEN(TRIM(B44))=0</formula>
    </cfRule>
  </conditionalFormatting>
  <conditionalFormatting sqref="B48:B49">
    <cfRule type="containsBlanks" dxfId="112" priority="75">
      <formula>LEN(TRIM(B48))=0</formula>
    </cfRule>
  </conditionalFormatting>
  <conditionalFormatting sqref="B51:B52">
    <cfRule type="containsBlanks" dxfId="111" priority="72">
      <formula>LEN(TRIM(B51))=0</formula>
    </cfRule>
  </conditionalFormatting>
  <conditionalFormatting sqref="B56:B58">
    <cfRule type="containsBlanks" dxfId="110" priority="70">
      <formula>LEN(TRIM(B56))=0</formula>
    </cfRule>
  </conditionalFormatting>
  <conditionalFormatting sqref="B61">
    <cfRule type="containsBlanks" dxfId="109" priority="68">
      <formula>LEN(TRIM(B61))=0</formula>
    </cfRule>
  </conditionalFormatting>
  <conditionalFormatting sqref="B65">
    <cfRule type="containsBlanks" dxfId="108" priority="66">
      <formula>LEN(TRIM(B65))=0</formula>
    </cfRule>
  </conditionalFormatting>
  <conditionalFormatting sqref="B72">
    <cfRule type="containsBlanks" dxfId="107" priority="64">
      <formula>LEN(TRIM(B72))=0</formula>
    </cfRule>
  </conditionalFormatting>
  <conditionalFormatting sqref="B74:B76">
    <cfRule type="containsBlanks" dxfId="106" priority="63">
      <formula>LEN(TRIM(B74))=0</formula>
    </cfRule>
  </conditionalFormatting>
  <conditionalFormatting sqref="B78">
    <cfRule type="containsBlanks" dxfId="105" priority="62">
      <formula>LEN(TRIM(B78))=0</formula>
    </cfRule>
  </conditionalFormatting>
  <conditionalFormatting sqref="B86:B89">
    <cfRule type="containsBlanks" dxfId="104" priority="57">
      <formula>LEN(TRIM(B86))=0</formula>
    </cfRule>
  </conditionalFormatting>
  <conditionalFormatting sqref="B91">
    <cfRule type="containsBlanks" dxfId="103" priority="54">
      <formula>LEN(TRIM(B91))=0</formula>
    </cfRule>
  </conditionalFormatting>
  <conditionalFormatting sqref="B93:B95">
    <cfRule type="containsBlanks" dxfId="102" priority="53">
      <formula>LEN(TRIM(B93))=0</formula>
    </cfRule>
  </conditionalFormatting>
  <conditionalFormatting sqref="B99:B102">
    <cfRule type="containsBlanks" dxfId="101" priority="49">
      <formula>LEN(TRIM(B99))=0</formula>
    </cfRule>
  </conditionalFormatting>
  <conditionalFormatting sqref="B104:B109">
    <cfRule type="containsBlanks" dxfId="100" priority="48">
      <formula>LEN(TRIM(B104))=0</formula>
    </cfRule>
  </conditionalFormatting>
  <conditionalFormatting sqref="B111:B119">
    <cfRule type="containsBlanks" dxfId="99" priority="47">
      <formula>LEN(TRIM(B111))=0</formula>
    </cfRule>
  </conditionalFormatting>
  <conditionalFormatting sqref="B121">
    <cfRule type="containsBlanks" dxfId="98" priority="46">
      <formula>LEN(TRIM(B121))=0</formula>
    </cfRule>
  </conditionalFormatting>
  <conditionalFormatting sqref="B123:B129">
    <cfRule type="containsBlanks" dxfId="97" priority="45">
      <formula>LEN(TRIM(B123))=0</formula>
    </cfRule>
  </conditionalFormatting>
  <conditionalFormatting sqref="B133:B134">
    <cfRule type="containsBlanks" dxfId="96" priority="39">
      <formula>LEN(TRIM(B133))=0</formula>
    </cfRule>
  </conditionalFormatting>
  <conditionalFormatting sqref="B136:B139">
    <cfRule type="containsBlanks" dxfId="95" priority="36">
      <formula>LEN(TRIM(B136))=0</formula>
    </cfRule>
  </conditionalFormatting>
  <conditionalFormatting sqref="B143:B144">
    <cfRule type="containsBlanks" dxfId="94" priority="34">
      <formula>LEN(TRIM(B143))=0</formula>
    </cfRule>
  </conditionalFormatting>
  <conditionalFormatting sqref="B147:B148">
    <cfRule type="containsBlanks" dxfId="93" priority="31">
      <formula>LEN(TRIM(B147))=0</formula>
    </cfRule>
  </conditionalFormatting>
  <conditionalFormatting sqref="B152:B153">
    <cfRule type="containsBlanks" dxfId="92" priority="30">
      <formula>LEN(TRIM(B152))=0</formula>
    </cfRule>
  </conditionalFormatting>
  <conditionalFormatting sqref="B155">
    <cfRule type="containsBlanks" dxfId="91" priority="28">
      <formula>LEN(TRIM(B155))=0</formula>
    </cfRule>
  </conditionalFormatting>
  <conditionalFormatting sqref="B161:B162">
    <cfRule type="containsBlanks" dxfId="90" priority="19">
      <formula>LEN(TRIM(B161))=0</formula>
    </cfRule>
  </conditionalFormatting>
  <conditionalFormatting sqref="B166:B168">
    <cfRule type="containsBlanks" dxfId="89" priority="17">
      <formula>LEN(TRIM(B166))=0</formula>
    </cfRule>
  </conditionalFormatting>
  <conditionalFormatting sqref="B170:B176">
    <cfRule type="containsBlanks" dxfId="88" priority="15">
      <formula>LEN(TRIM(B170))=0</formula>
    </cfRule>
  </conditionalFormatting>
  <conditionalFormatting sqref="B178">
    <cfRule type="containsBlanks" dxfId="87" priority="13">
      <formula>LEN(TRIM(B178))=0</formula>
    </cfRule>
  </conditionalFormatting>
  <conditionalFormatting sqref="B180:B181">
    <cfRule type="containsBlanks" dxfId="86" priority="11">
      <formula>LEN(TRIM(B180))=0</formula>
    </cfRule>
  </conditionalFormatting>
  <conditionalFormatting sqref="B183">
    <cfRule type="containsBlanks" dxfId="85" priority="8">
      <formula>LEN(TRIM(B183))=0</formula>
    </cfRule>
  </conditionalFormatting>
  <conditionalFormatting sqref="B185">
    <cfRule type="containsBlanks" dxfId="84" priority="6">
      <formula>LEN(TRIM(B185))=0</formula>
    </cfRule>
  </conditionalFormatting>
  <conditionalFormatting sqref="B189">
    <cfRule type="containsBlanks" dxfId="83" priority="4">
      <formula>LEN(TRIM(B189))=0</formula>
    </cfRule>
  </conditionalFormatting>
  <conditionalFormatting sqref="B191">
    <cfRule type="containsBlanks" dxfId="82" priority="3">
      <formula>LEN(TRIM(B191))=0</formula>
    </cfRule>
  </conditionalFormatting>
  <conditionalFormatting sqref="C12:D12">
    <cfRule type="containsBlanks" dxfId="81" priority="96">
      <formula>LEN(TRIM(C12))=0</formula>
    </cfRule>
  </conditionalFormatting>
  <conditionalFormatting sqref="C35:D35">
    <cfRule type="containsBlanks" dxfId="80" priority="95">
      <formula>LEN(TRIM(C35))=0</formula>
    </cfRule>
  </conditionalFormatting>
  <conditionalFormatting sqref="C42:D42">
    <cfRule type="containsBlanks" dxfId="79" priority="94">
      <formula>LEN(TRIM(C42))=0</formula>
    </cfRule>
  </conditionalFormatting>
  <conditionalFormatting sqref="C46:D46">
    <cfRule type="containsBlanks" dxfId="78" priority="93">
      <formula>LEN(TRIM(C46))=0</formula>
    </cfRule>
  </conditionalFormatting>
  <conditionalFormatting sqref="C54:D54">
    <cfRule type="containsBlanks" dxfId="77" priority="92">
      <formula>LEN(TRIM(C54))=0</formula>
    </cfRule>
  </conditionalFormatting>
  <conditionalFormatting sqref="C63:D63">
    <cfRule type="containsBlanks" dxfId="76" priority="91">
      <formula>LEN(TRIM(C63))=0</formula>
    </cfRule>
  </conditionalFormatting>
  <conditionalFormatting sqref="C70:D70">
    <cfRule type="containsBlanks" dxfId="75" priority="58">
      <formula>LEN(TRIM(C70))=0</formula>
    </cfRule>
  </conditionalFormatting>
  <conditionalFormatting sqref="C84:D84">
    <cfRule type="containsBlanks" dxfId="74" priority="55">
      <formula>LEN(TRIM(C84))=0</formula>
    </cfRule>
  </conditionalFormatting>
  <conditionalFormatting sqref="C97:D97">
    <cfRule type="containsBlanks" dxfId="73" priority="23">
      <formula>LEN(TRIM(C97))=0</formula>
    </cfRule>
  </conditionalFormatting>
  <conditionalFormatting sqref="C131:D131">
    <cfRule type="containsBlanks" dxfId="72" priority="37">
      <formula>LEN(TRIM(C131))=0</formula>
    </cfRule>
  </conditionalFormatting>
  <conditionalFormatting sqref="C141:D141">
    <cfRule type="containsBlanks" dxfId="71" priority="24">
      <formula>LEN(TRIM(C141))=0</formula>
    </cfRule>
  </conditionalFormatting>
  <conditionalFormatting sqref="C145:D145">
    <cfRule type="containsBlanks" dxfId="70" priority="25">
      <formula>LEN(TRIM(C145))=0</formula>
    </cfRule>
  </conditionalFormatting>
  <conditionalFormatting sqref="C150:D150">
    <cfRule type="containsBlanks" dxfId="69" priority="26">
      <formula>LEN(TRIM(C150))=0</formula>
    </cfRule>
  </conditionalFormatting>
  <conditionalFormatting sqref="C159:D159">
    <cfRule type="containsBlanks" dxfId="68" priority="22">
      <formula>LEN(TRIM(C159))=0</formula>
    </cfRule>
  </conditionalFormatting>
  <conditionalFormatting sqref="C164:D164">
    <cfRule type="containsBlanks" dxfId="67" priority="21">
      <formula>LEN(TRIM(C164))=0</formula>
    </cfRule>
  </conditionalFormatting>
  <conditionalFormatting sqref="C187:D187">
    <cfRule type="containsBlanks" dxfId="66" priority="20">
      <formula>LEN(TRIM(C187))=0</formula>
    </cfRule>
  </conditionalFormatting>
  <conditionalFormatting sqref="E14">
    <cfRule type="containsBlanks" dxfId="65" priority="88">
      <formula>LEN(TRIM(E14))=0</formula>
    </cfRule>
  </conditionalFormatting>
  <conditionalFormatting sqref="E16:E19">
    <cfRule type="containsBlanks" dxfId="64" priority="89">
      <formula>LEN(TRIM(E16))=0</formula>
    </cfRule>
  </conditionalFormatting>
  <conditionalFormatting sqref="E21:E22">
    <cfRule type="containsBlanks" dxfId="63" priority="86">
      <formula>LEN(TRIM(E21))=0</formula>
    </cfRule>
  </conditionalFormatting>
  <conditionalFormatting sqref="E24:E25">
    <cfRule type="containsBlanks" dxfId="62" priority="84">
      <formula>LEN(TRIM(E24))=0</formula>
    </cfRule>
  </conditionalFormatting>
  <conditionalFormatting sqref="E27:E28">
    <cfRule type="containsBlanks" dxfId="61" priority="83">
      <formula>LEN(TRIM(E27))=0</formula>
    </cfRule>
  </conditionalFormatting>
  <conditionalFormatting sqref="E30:E33">
    <cfRule type="containsBlanks" dxfId="60" priority="80">
      <formula>LEN(TRIM(E30))=0</formula>
    </cfRule>
  </conditionalFormatting>
  <conditionalFormatting sqref="E37:E40">
    <cfRule type="containsBlanks" dxfId="59" priority="78">
      <formula>LEN(TRIM(E37))=0</formula>
    </cfRule>
  </conditionalFormatting>
  <conditionalFormatting sqref="E44">
    <cfRule type="containsBlanks" dxfId="58" priority="76">
      <formula>LEN(TRIM(E44))=0</formula>
    </cfRule>
  </conditionalFormatting>
  <conditionalFormatting sqref="E48:E49">
    <cfRule type="containsBlanks" dxfId="57" priority="73">
      <formula>LEN(TRIM(E48))=0</formula>
    </cfRule>
  </conditionalFormatting>
  <conditionalFormatting sqref="E51:E52">
    <cfRule type="containsBlanks" dxfId="56" priority="71">
      <formula>LEN(TRIM(E51))=0</formula>
    </cfRule>
  </conditionalFormatting>
  <conditionalFormatting sqref="E56:E58">
    <cfRule type="containsBlanks" dxfId="55" priority="69">
      <formula>LEN(TRIM(E56))=0</formula>
    </cfRule>
  </conditionalFormatting>
  <conditionalFormatting sqref="E61">
    <cfRule type="containsBlanks" dxfId="54" priority="67">
      <formula>LEN(TRIM(E61))=0</formula>
    </cfRule>
  </conditionalFormatting>
  <conditionalFormatting sqref="E65">
    <cfRule type="containsBlanks" dxfId="53" priority="65">
      <formula>LEN(TRIM(E65))=0</formula>
    </cfRule>
  </conditionalFormatting>
  <conditionalFormatting sqref="E72">
    <cfRule type="containsBlanks" dxfId="52" priority="61">
      <formula>LEN(TRIM(E72))=0</formula>
    </cfRule>
  </conditionalFormatting>
  <conditionalFormatting sqref="E74:E76">
    <cfRule type="containsBlanks" dxfId="51" priority="60">
      <formula>LEN(TRIM(E74))=0</formula>
    </cfRule>
  </conditionalFormatting>
  <conditionalFormatting sqref="E78">
    <cfRule type="containsBlanks" dxfId="50" priority="59">
      <formula>LEN(TRIM(E78))=0</formula>
    </cfRule>
  </conditionalFormatting>
  <conditionalFormatting sqref="E86:E89">
    <cfRule type="containsBlanks" dxfId="49" priority="56">
      <formula>LEN(TRIM(E86))=0</formula>
    </cfRule>
  </conditionalFormatting>
  <conditionalFormatting sqref="E91">
    <cfRule type="containsBlanks" dxfId="48" priority="51">
      <formula>LEN(TRIM(E91))=0</formula>
    </cfRule>
  </conditionalFormatting>
  <conditionalFormatting sqref="E93:E95">
    <cfRule type="containsBlanks" dxfId="47" priority="52">
      <formula>LEN(TRIM(E93))=0</formula>
    </cfRule>
  </conditionalFormatting>
  <conditionalFormatting sqref="E99:E102">
    <cfRule type="containsBlanks" dxfId="46" priority="40">
      <formula>LEN(TRIM(E99))=0</formula>
    </cfRule>
  </conditionalFormatting>
  <conditionalFormatting sqref="E104:E109">
    <cfRule type="containsBlanks" dxfId="45" priority="41">
      <formula>LEN(TRIM(E104))=0</formula>
    </cfRule>
  </conditionalFormatting>
  <conditionalFormatting sqref="E111:E119">
    <cfRule type="containsBlanks" dxfId="44" priority="42">
      <formula>LEN(TRIM(E111))=0</formula>
    </cfRule>
  </conditionalFormatting>
  <conditionalFormatting sqref="E121">
    <cfRule type="containsBlanks" dxfId="43" priority="43">
      <formula>LEN(TRIM(E121))=0</formula>
    </cfRule>
  </conditionalFormatting>
  <conditionalFormatting sqref="E123:E129">
    <cfRule type="containsBlanks" dxfId="42" priority="44">
      <formula>LEN(TRIM(E123))=0</formula>
    </cfRule>
  </conditionalFormatting>
  <conditionalFormatting sqref="E133:E134">
    <cfRule type="containsBlanks" dxfId="41" priority="38">
      <formula>LEN(TRIM(E133))=0</formula>
    </cfRule>
  </conditionalFormatting>
  <conditionalFormatting sqref="E136:E139">
    <cfRule type="containsBlanks" dxfId="40" priority="35">
      <formula>LEN(TRIM(E136))=0</formula>
    </cfRule>
  </conditionalFormatting>
  <conditionalFormatting sqref="E143:E144">
    <cfRule type="containsBlanks" dxfId="39" priority="33">
      <formula>LEN(TRIM(E143))=0</formula>
    </cfRule>
  </conditionalFormatting>
  <conditionalFormatting sqref="E147:E148">
    <cfRule type="containsBlanks" dxfId="38" priority="32">
      <formula>LEN(TRIM(E147))=0</formula>
    </cfRule>
  </conditionalFormatting>
  <conditionalFormatting sqref="E152:E153">
    <cfRule type="containsBlanks" dxfId="37" priority="29">
      <formula>LEN(TRIM(E152))=0</formula>
    </cfRule>
  </conditionalFormatting>
  <conditionalFormatting sqref="E155">
    <cfRule type="containsBlanks" dxfId="36" priority="27">
      <formula>LEN(TRIM(E155))=0</formula>
    </cfRule>
  </conditionalFormatting>
  <conditionalFormatting sqref="E161:E162">
    <cfRule type="containsBlanks" dxfId="35" priority="18">
      <formula>LEN(TRIM(E161))=0</formula>
    </cfRule>
  </conditionalFormatting>
  <conditionalFormatting sqref="E166:E168">
    <cfRule type="containsBlanks" dxfId="34" priority="16">
      <formula>LEN(TRIM(E166))=0</formula>
    </cfRule>
  </conditionalFormatting>
  <conditionalFormatting sqref="E170:E176">
    <cfRule type="containsBlanks" dxfId="33" priority="14">
      <formula>LEN(TRIM(E170))=0</formula>
    </cfRule>
  </conditionalFormatting>
  <conditionalFormatting sqref="E178">
    <cfRule type="containsBlanks" dxfId="32" priority="12">
      <formula>LEN(TRIM(E178))=0</formula>
    </cfRule>
  </conditionalFormatting>
  <conditionalFormatting sqref="E180:E181">
    <cfRule type="containsBlanks" dxfId="31" priority="9">
      <formula>LEN(TRIM(E180))=0</formula>
    </cfRule>
  </conditionalFormatting>
  <conditionalFormatting sqref="E183">
    <cfRule type="containsBlanks" dxfId="30" priority="7">
      <formula>LEN(TRIM(E183))=0</formula>
    </cfRule>
  </conditionalFormatting>
  <conditionalFormatting sqref="E185">
    <cfRule type="containsBlanks" dxfId="29" priority="5">
      <formula>LEN(TRIM(E185))=0</formula>
    </cfRule>
  </conditionalFormatting>
  <conditionalFormatting sqref="E189">
    <cfRule type="containsBlanks" dxfId="28" priority="2">
      <formula>LEN(TRIM(E189))=0</formula>
    </cfRule>
  </conditionalFormatting>
  <conditionalFormatting sqref="E191">
    <cfRule type="containsBlanks" dxfId="27" priority="1">
      <formula>LEN(TRIM(E191))=0</formula>
    </cfRule>
  </conditionalFormatting>
  <pageMargins left="0.19685039370078741" right="0.19685039370078741" top="0.39370078740157483" bottom="0.39370078740157483" header="0.19685039370078741" footer="0.19685039370078741"/>
  <pageSetup paperSize="9" scale="86" firstPageNumber="2" orientation="landscape" useFirstPageNumber="1" r:id="rId1"/>
  <headerFooter>
    <oddFooter>&amp;C&amp;P</oddFooter>
  </headerFooter>
  <ignoredErrors>
    <ignoredError sqref="B193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54"/>
  <sheetViews>
    <sheetView showGridLines="0" topLeftCell="A22" zoomScaleNormal="100" workbookViewId="0">
      <selection activeCell="H39" sqref="H39"/>
    </sheetView>
  </sheetViews>
  <sheetFormatPr defaultColWidth="9.140625" defaultRowHeight="12.75" x14ac:dyDescent="0.2"/>
  <cols>
    <col min="1" max="1" width="83" style="1" customWidth="1"/>
    <col min="2" max="2" width="14.7109375" style="1" bestFit="1" customWidth="1"/>
    <col min="3" max="3" width="15.140625" style="1" bestFit="1" customWidth="1"/>
    <col min="4" max="5" width="14.7109375" style="1" bestFit="1" customWidth="1"/>
    <col min="6" max="7" width="8.5703125" style="1" bestFit="1" customWidth="1"/>
    <col min="8" max="16384" width="9.140625" style="1"/>
  </cols>
  <sheetData>
    <row r="2" spans="1:16" s="3" customFormat="1" ht="15.75" x14ac:dyDescent="0.25">
      <c r="A2" s="185" t="s">
        <v>260</v>
      </c>
      <c r="B2" s="185"/>
      <c r="C2" s="185"/>
      <c r="D2" s="185"/>
      <c r="E2" s="185"/>
      <c r="F2" s="185"/>
      <c r="G2" s="185"/>
    </row>
    <row r="3" spans="1:16" x14ac:dyDescent="0.2">
      <c r="A3" s="46"/>
      <c r="B3" s="46"/>
      <c r="C3" s="46"/>
      <c r="D3" s="46"/>
      <c r="E3" s="46"/>
      <c r="F3" s="46"/>
      <c r="G3" s="46"/>
    </row>
    <row r="4" spans="1:16" ht="38.25" x14ac:dyDescent="0.2">
      <c r="A4" s="58" t="s">
        <v>116</v>
      </c>
      <c r="B4" s="29" t="str">
        <f>'Sažetak '!B13</f>
        <v>Ostvarenje / izvršenje 
01.01.-30.06.'25.</v>
      </c>
      <c r="C4" s="29" t="str">
        <f>'Sažetak '!C13</f>
        <v>Izvorni plan 
2026.</v>
      </c>
      <c r="D4" s="29" t="str">
        <f>'Sažetak '!D13</f>
        <v>Tekući plan 
2026.</v>
      </c>
      <c r="E4" s="29" t="str">
        <f>'Sažetak '!E13</f>
        <v>Ostvarenje / izvršenje 
01.01.-30.06.'26.</v>
      </c>
      <c r="F4" s="38" t="s">
        <v>190</v>
      </c>
      <c r="G4" s="38" t="s">
        <v>191</v>
      </c>
    </row>
    <row r="5" spans="1:16" s="4" customFormat="1" ht="11.25" x14ac:dyDescent="0.2">
      <c r="A5" s="56">
        <v>1</v>
      </c>
      <c r="B5" s="56">
        <v>2</v>
      </c>
      <c r="C5" s="56">
        <v>3</v>
      </c>
      <c r="D5" s="56">
        <v>4</v>
      </c>
      <c r="E5" s="56">
        <v>5</v>
      </c>
      <c r="F5" s="56" t="s">
        <v>113</v>
      </c>
      <c r="G5" s="56" t="s">
        <v>114</v>
      </c>
      <c r="I5" s="138"/>
      <c r="J5" s="138"/>
      <c r="K5" s="138"/>
      <c r="L5" s="138"/>
      <c r="M5" s="138"/>
      <c r="N5" s="138"/>
      <c r="O5" s="138"/>
      <c r="P5" s="138"/>
    </row>
    <row r="6" spans="1:16" x14ac:dyDescent="0.2">
      <c r="A6" s="7" t="s">
        <v>117</v>
      </c>
      <c r="B6" s="7"/>
      <c r="C6" s="7"/>
      <c r="D6" s="7"/>
      <c r="E6" s="7"/>
      <c r="F6" s="7"/>
      <c r="G6" s="7"/>
      <c r="I6" s="96"/>
      <c r="J6" s="96"/>
      <c r="K6" s="96"/>
      <c r="L6" s="96"/>
      <c r="M6" s="96"/>
      <c r="N6" s="96"/>
      <c r="O6" s="96"/>
      <c r="P6" s="96"/>
    </row>
    <row r="7" spans="1:16" ht="15.75" x14ac:dyDescent="0.25">
      <c r="A7" s="50" t="s">
        <v>159</v>
      </c>
      <c r="B7" s="62">
        <v>11436.9</v>
      </c>
      <c r="C7" s="62">
        <v>108760</v>
      </c>
      <c r="D7" s="62">
        <v>108760</v>
      </c>
      <c r="E7" s="62">
        <v>7656.53</v>
      </c>
      <c r="F7" s="117">
        <v>66.95</v>
      </c>
      <c r="G7" s="117">
        <f>IFERROR(E7/D7*100,"-")</f>
        <v>7.0398400147112907</v>
      </c>
      <c r="I7" s="137"/>
      <c r="J7" s="96"/>
      <c r="K7" s="96"/>
      <c r="L7" s="96"/>
      <c r="M7" s="96"/>
      <c r="N7" s="96"/>
      <c r="O7" s="96"/>
      <c r="P7" s="96"/>
    </row>
    <row r="8" spans="1:16" ht="15.75" x14ac:dyDescent="0.25">
      <c r="A8" s="51" t="s">
        <v>147</v>
      </c>
      <c r="B8" s="14">
        <v>11436.9</v>
      </c>
      <c r="C8" s="14">
        <v>108760</v>
      </c>
      <c r="D8" s="14">
        <v>108760</v>
      </c>
      <c r="E8" s="14">
        <v>7656.53</v>
      </c>
      <c r="F8" s="118">
        <v>66.95</v>
      </c>
      <c r="G8" s="118">
        <f t="shared" ref="G8:G26" si="0">IFERROR(E8/D8*100,"-")</f>
        <v>7.0398400147112907</v>
      </c>
      <c r="I8" s="137"/>
      <c r="J8" s="96"/>
      <c r="K8" s="96"/>
      <c r="L8" s="96"/>
      <c r="M8" s="96"/>
      <c r="N8" s="96"/>
      <c r="O8" s="96"/>
      <c r="P8" s="96"/>
    </row>
    <row r="9" spans="1:16" x14ac:dyDescent="0.2">
      <c r="A9" s="50" t="s">
        <v>160</v>
      </c>
      <c r="B9" s="62">
        <v>2151.09</v>
      </c>
      <c r="C9" s="62">
        <v>3665</v>
      </c>
      <c r="D9" s="62">
        <v>3665</v>
      </c>
      <c r="E9" s="62">
        <v>1442.19</v>
      </c>
      <c r="F9" s="117">
        <v>67.040000000000006</v>
      </c>
      <c r="G9" s="117">
        <f t="shared" si="0"/>
        <v>39.350341064120052</v>
      </c>
      <c r="I9" s="139"/>
      <c r="J9" s="96"/>
      <c r="K9" s="96"/>
      <c r="L9" s="96"/>
      <c r="M9" s="96"/>
      <c r="N9" s="96"/>
      <c r="O9" s="96"/>
      <c r="P9" s="96"/>
    </row>
    <row r="10" spans="1:16" x14ac:dyDescent="0.2">
      <c r="A10" s="51" t="s">
        <v>154</v>
      </c>
      <c r="B10" s="14">
        <v>2151.09</v>
      </c>
      <c r="C10" s="14">
        <v>3665</v>
      </c>
      <c r="D10" s="14">
        <v>3665</v>
      </c>
      <c r="E10" s="14">
        <v>1442.19</v>
      </c>
      <c r="F10" s="118">
        <v>67.040000000000006</v>
      </c>
      <c r="G10" s="118">
        <f t="shared" si="0"/>
        <v>39.350341064120052</v>
      </c>
      <c r="I10" s="96"/>
      <c r="J10" s="96"/>
      <c r="K10" s="96"/>
      <c r="L10" s="96"/>
      <c r="M10" s="96"/>
      <c r="N10" s="96"/>
      <c r="O10" s="96"/>
      <c r="P10" s="96"/>
    </row>
    <row r="11" spans="1:16" x14ac:dyDescent="0.2">
      <c r="A11" s="50" t="s">
        <v>161</v>
      </c>
      <c r="B11" s="62">
        <v>48656.78</v>
      </c>
      <c r="C11" s="62">
        <v>98045</v>
      </c>
      <c r="D11" s="62">
        <v>98045</v>
      </c>
      <c r="E11" s="62">
        <v>48819.18</v>
      </c>
      <c r="F11" s="117">
        <v>100.33</v>
      </c>
      <c r="G11" s="117">
        <f t="shared" si="0"/>
        <v>49.792625835075732</v>
      </c>
      <c r="I11" s="96"/>
      <c r="J11" s="96"/>
      <c r="K11" s="96"/>
      <c r="L11" s="96"/>
      <c r="M11" s="96"/>
      <c r="N11" s="96"/>
      <c r="O11" s="96"/>
      <c r="P11" s="96"/>
    </row>
    <row r="12" spans="1:16" x14ac:dyDescent="0.2">
      <c r="A12" s="51" t="s">
        <v>150</v>
      </c>
      <c r="B12" s="14">
        <v>2960.58</v>
      </c>
      <c r="C12" s="14">
        <v>6200</v>
      </c>
      <c r="D12" s="14">
        <v>6200</v>
      </c>
      <c r="E12" s="14">
        <v>3139.98</v>
      </c>
      <c r="F12" s="118">
        <v>106.06</v>
      </c>
      <c r="G12" s="118">
        <f t="shared" si="0"/>
        <v>50.644838709677423</v>
      </c>
      <c r="I12" s="96"/>
      <c r="J12" s="96"/>
      <c r="K12" s="96"/>
      <c r="L12" s="96"/>
      <c r="M12" s="96"/>
      <c r="N12" s="96"/>
      <c r="O12" s="96"/>
      <c r="P12" s="96"/>
    </row>
    <row r="13" spans="1:16" x14ac:dyDescent="0.2">
      <c r="A13" s="51" t="s">
        <v>153</v>
      </c>
      <c r="B13" s="14">
        <v>45696.2</v>
      </c>
      <c r="C13" s="14">
        <v>91845</v>
      </c>
      <c r="D13" s="14">
        <v>91845</v>
      </c>
      <c r="E13" s="14">
        <v>45679.199999999997</v>
      </c>
      <c r="F13" s="118">
        <v>99.96</v>
      </c>
      <c r="G13" s="118">
        <f t="shared" si="0"/>
        <v>49.735097174587615</v>
      </c>
      <c r="I13" s="96"/>
      <c r="J13" s="96"/>
      <c r="K13" s="96"/>
      <c r="L13" s="96"/>
      <c r="M13" s="96"/>
      <c r="N13" s="96"/>
      <c r="O13" s="96"/>
      <c r="P13" s="96"/>
    </row>
    <row r="14" spans="1:16" x14ac:dyDescent="0.2">
      <c r="A14" s="50" t="s">
        <v>162</v>
      </c>
      <c r="B14" s="62">
        <v>552743.1</v>
      </c>
      <c r="C14" s="62">
        <v>1660463</v>
      </c>
      <c r="D14" s="62">
        <v>1660463</v>
      </c>
      <c r="E14" s="62">
        <v>694856.69</v>
      </c>
      <c r="F14" s="117">
        <v>125.71</v>
      </c>
      <c r="G14" s="117">
        <f t="shared" si="0"/>
        <v>41.847164917255</v>
      </c>
    </row>
    <row r="15" spans="1:16" x14ac:dyDescent="0.2">
      <c r="A15" s="51" t="s">
        <v>301</v>
      </c>
      <c r="B15" s="14">
        <v>0</v>
      </c>
      <c r="C15" s="14">
        <v>7585</v>
      </c>
      <c r="D15" s="14">
        <v>7585</v>
      </c>
      <c r="E15" s="14">
        <v>0</v>
      </c>
      <c r="F15" s="117"/>
      <c r="G15" s="117"/>
    </row>
    <row r="16" spans="1:16" x14ac:dyDescent="0.2">
      <c r="A16" s="51" t="s">
        <v>151</v>
      </c>
      <c r="B16" s="14">
        <v>4521.97</v>
      </c>
      <c r="C16" s="14">
        <v>0</v>
      </c>
      <c r="D16" s="14">
        <v>0</v>
      </c>
      <c r="E16" s="14">
        <v>0</v>
      </c>
      <c r="F16" s="118"/>
      <c r="G16" s="118" t="str">
        <f t="shared" si="0"/>
        <v>-</v>
      </c>
    </row>
    <row r="17" spans="1:7" x14ac:dyDescent="0.2">
      <c r="A17" s="51" t="s">
        <v>152</v>
      </c>
      <c r="B17" s="14">
        <v>548221.13</v>
      </c>
      <c r="C17" s="14">
        <v>1123810</v>
      </c>
      <c r="D17" s="14">
        <v>1123810</v>
      </c>
      <c r="E17" s="14">
        <v>574730.56999999995</v>
      </c>
      <c r="F17" s="118">
        <v>104.84</v>
      </c>
      <c r="G17" s="118">
        <f t="shared" si="0"/>
        <v>51.141257863873776</v>
      </c>
    </row>
    <row r="18" spans="1:7" x14ac:dyDescent="0.2">
      <c r="A18" s="51" t="s">
        <v>302</v>
      </c>
      <c r="B18" s="14">
        <v>0</v>
      </c>
      <c r="C18" s="14">
        <v>14660</v>
      </c>
      <c r="D18" s="14">
        <v>14660</v>
      </c>
      <c r="E18" s="14">
        <v>8666.5499999999993</v>
      </c>
      <c r="F18" s="118"/>
      <c r="G18" s="118">
        <v>59.12</v>
      </c>
    </row>
    <row r="19" spans="1:7" x14ac:dyDescent="0.2">
      <c r="A19" s="51" t="s">
        <v>303</v>
      </c>
      <c r="B19" s="14">
        <v>0</v>
      </c>
      <c r="C19" s="14">
        <v>514408</v>
      </c>
      <c r="D19" s="14">
        <v>514408</v>
      </c>
      <c r="E19" s="14">
        <v>111459.57</v>
      </c>
      <c r="F19" s="118"/>
      <c r="G19" s="118">
        <v>21.67</v>
      </c>
    </row>
    <row r="20" spans="1:7" x14ac:dyDescent="0.2">
      <c r="A20" s="50" t="s">
        <v>194</v>
      </c>
      <c r="B20" s="62">
        <v>980</v>
      </c>
      <c r="C20" s="62">
        <v>1300</v>
      </c>
      <c r="D20" s="62">
        <v>1300</v>
      </c>
      <c r="E20" s="62">
        <v>150</v>
      </c>
      <c r="F20" s="117">
        <v>15.31</v>
      </c>
      <c r="G20" s="117">
        <f t="shared" si="0"/>
        <v>11.538461538461538</v>
      </c>
    </row>
    <row r="21" spans="1:7" x14ac:dyDescent="0.2">
      <c r="A21" s="51" t="s">
        <v>193</v>
      </c>
      <c r="B21" s="14">
        <v>980</v>
      </c>
      <c r="C21" s="14">
        <v>1300</v>
      </c>
      <c r="D21" s="14">
        <v>1300</v>
      </c>
      <c r="E21" s="14">
        <v>150</v>
      </c>
      <c r="F21" s="118">
        <v>15.31</v>
      </c>
      <c r="G21" s="118">
        <f t="shared" si="0"/>
        <v>11.538461538461538</v>
      </c>
    </row>
    <row r="22" spans="1:7" x14ac:dyDescent="0.2">
      <c r="A22" s="50" t="s">
        <v>218</v>
      </c>
      <c r="B22" s="62">
        <f>B23+B24</f>
        <v>0</v>
      </c>
      <c r="C22" s="62">
        <f t="shared" ref="C22:E22" si="1">C23+C24</f>
        <v>0</v>
      </c>
      <c r="D22" s="62">
        <f t="shared" si="1"/>
        <v>0</v>
      </c>
      <c r="E22" s="62">
        <f t="shared" si="1"/>
        <v>0</v>
      </c>
      <c r="F22" s="117" t="str">
        <f t="shared" ref="F22:F26" si="2">IFERROR(E22/B22*100,"-")</f>
        <v>-</v>
      </c>
      <c r="G22" s="117" t="str">
        <f t="shared" si="0"/>
        <v>-</v>
      </c>
    </row>
    <row r="23" spans="1:7" x14ac:dyDescent="0.2">
      <c r="A23" s="51" t="s">
        <v>148</v>
      </c>
      <c r="B23" s="14">
        <v>0</v>
      </c>
      <c r="C23" s="14">
        <v>0</v>
      </c>
      <c r="D23" s="14">
        <v>0</v>
      </c>
      <c r="E23" s="14">
        <v>0</v>
      </c>
      <c r="F23" s="118" t="str">
        <f t="shared" si="2"/>
        <v>-</v>
      </c>
      <c r="G23" s="118" t="str">
        <f t="shared" si="0"/>
        <v>-</v>
      </c>
    </row>
    <row r="24" spans="1:7" x14ac:dyDescent="0.2">
      <c r="A24" s="51" t="s">
        <v>163</v>
      </c>
      <c r="B24" s="108">
        <v>0</v>
      </c>
      <c r="C24" s="108">
        <v>0</v>
      </c>
      <c r="D24" s="108">
        <v>0</v>
      </c>
      <c r="E24" s="108">
        <v>0</v>
      </c>
      <c r="F24" s="118" t="str">
        <f t="shared" si="2"/>
        <v>-</v>
      </c>
      <c r="G24" s="118" t="str">
        <f t="shared" si="0"/>
        <v>-</v>
      </c>
    </row>
    <row r="25" spans="1:7" x14ac:dyDescent="0.2">
      <c r="A25" s="51"/>
      <c r="B25" s="11"/>
      <c r="C25" s="11"/>
      <c r="D25" s="11"/>
      <c r="E25" s="11"/>
      <c r="F25" s="118"/>
      <c r="G25" s="118"/>
    </row>
    <row r="26" spans="1:7" x14ac:dyDescent="0.2">
      <c r="A26" s="60" t="s">
        <v>19</v>
      </c>
      <c r="B26" s="61">
        <f>B7+B9+B11+B14+B20+B22</f>
        <v>615967.87</v>
      </c>
      <c r="C26" s="61">
        <f t="shared" ref="C26:E26" si="3">C7+C9+C11+C14+C20+C22</f>
        <v>1872233</v>
      </c>
      <c r="D26" s="61">
        <f t="shared" si="3"/>
        <v>1872233</v>
      </c>
      <c r="E26" s="61">
        <f t="shared" si="3"/>
        <v>752924.59</v>
      </c>
      <c r="F26" s="102">
        <f t="shared" si="2"/>
        <v>122.23439349198522</v>
      </c>
      <c r="G26" s="102">
        <f t="shared" si="0"/>
        <v>40.215325229285028</v>
      </c>
    </row>
    <row r="27" spans="1:7" s="5" customFormat="1" x14ac:dyDescent="0.2">
      <c r="B27" s="87"/>
      <c r="C27" s="87"/>
      <c r="D27" s="87"/>
      <c r="E27" s="87"/>
      <c r="F27" s="89"/>
      <c r="G27" s="89"/>
    </row>
    <row r="28" spans="1:7" x14ac:dyDescent="0.2">
      <c r="B28" s="70"/>
      <c r="C28" s="70"/>
      <c r="D28" s="70"/>
      <c r="E28" s="70"/>
      <c r="F28" s="45"/>
      <c r="G28" s="45"/>
    </row>
    <row r="29" spans="1:7" x14ac:dyDescent="0.2">
      <c r="B29" s="70"/>
      <c r="C29" s="70"/>
      <c r="D29" s="70"/>
      <c r="E29" s="70"/>
      <c r="F29" s="90"/>
      <c r="G29" s="90"/>
    </row>
    <row r="30" spans="1:7" x14ac:dyDescent="0.2">
      <c r="A30" s="7" t="s">
        <v>118</v>
      </c>
      <c r="B30" s="88"/>
      <c r="C30" s="88"/>
      <c r="D30" s="88"/>
      <c r="E30" s="88"/>
      <c r="F30" s="53"/>
      <c r="G30" s="53"/>
    </row>
    <row r="31" spans="1:7" x14ac:dyDescent="0.2">
      <c r="A31" s="50" t="s">
        <v>159</v>
      </c>
      <c r="B31" s="111">
        <v>10656.26</v>
      </c>
      <c r="C31" s="111">
        <v>108760</v>
      </c>
      <c r="D31" s="111">
        <v>108760</v>
      </c>
      <c r="E31" s="111">
        <v>6192.98</v>
      </c>
      <c r="F31" s="117">
        <v>58.12</v>
      </c>
      <c r="G31" s="117">
        <f t="shared" ref="G31:G52" si="4">IFERROR(E31/D31*100,"-")</f>
        <v>5.6941706509746224</v>
      </c>
    </row>
    <row r="32" spans="1:7" x14ac:dyDescent="0.2">
      <c r="A32" s="51" t="s">
        <v>147</v>
      </c>
      <c r="B32" s="112">
        <v>10656.26</v>
      </c>
      <c r="C32" s="112">
        <v>108760</v>
      </c>
      <c r="D32" s="112">
        <v>108760</v>
      </c>
      <c r="E32" s="112">
        <v>6192.98</v>
      </c>
      <c r="F32" s="118">
        <v>58.12</v>
      </c>
      <c r="G32" s="118">
        <f t="shared" ref="G32:G46" si="5">IFERROR(E32/D32*100,"-")</f>
        <v>5.6941706509746224</v>
      </c>
    </row>
    <row r="33" spans="1:7" x14ac:dyDescent="0.2">
      <c r="A33" s="50" t="s">
        <v>160</v>
      </c>
      <c r="B33" s="111">
        <v>2479.73</v>
      </c>
      <c r="C33" s="111">
        <v>4415</v>
      </c>
      <c r="D33" s="111">
        <v>4415</v>
      </c>
      <c r="E33" s="111">
        <v>3309.4</v>
      </c>
      <c r="F33" s="117">
        <v>133.46</v>
      </c>
      <c r="G33" s="117">
        <f t="shared" si="5"/>
        <v>74.958097395243499</v>
      </c>
    </row>
    <row r="34" spans="1:7" x14ac:dyDescent="0.2">
      <c r="A34" s="51" t="s">
        <v>154</v>
      </c>
      <c r="B34" s="112">
        <v>2479.73</v>
      </c>
      <c r="C34" s="112">
        <v>4415</v>
      </c>
      <c r="D34" s="112">
        <v>4415</v>
      </c>
      <c r="E34" s="112">
        <v>3309.4</v>
      </c>
      <c r="F34" s="118">
        <v>133.46</v>
      </c>
      <c r="G34" s="118">
        <f t="shared" si="5"/>
        <v>74.958097395243499</v>
      </c>
    </row>
    <row r="35" spans="1:7" x14ac:dyDescent="0.2">
      <c r="A35" s="50" t="s">
        <v>161</v>
      </c>
      <c r="B35" s="111">
        <v>46840.639999999999</v>
      </c>
      <c r="C35" s="111">
        <v>97695</v>
      </c>
      <c r="D35" s="111">
        <v>97695</v>
      </c>
      <c r="E35" s="111">
        <v>48531.76</v>
      </c>
      <c r="F35" s="117">
        <v>103.61</v>
      </c>
      <c r="G35" s="117">
        <f t="shared" si="5"/>
        <v>49.676810481600903</v>
      </c>
    </row>
    <row r="36" spans="1:7" x14ac:dyDescent="0.2">
      <c r="A36" s="51" t="s">
        <v>150</v>
      </c>
      <c r="B36" s="112">
        <v>2729.16</v>
      </c>
      <c r="C36" s="112">
        <v>5850</v>
      </c>
      <c r="D36" s="112">
        <v>5850</v>
      </c>
      <c r="E36" s="112">
        <v>2945.95</v>
      </c>
      <c r="F36" s="118">
        <v>107.94</v>
      </c>
      <c r="G36" s="118">
        <f t="shared" si="5"/>
        <v>50.358119658119662</v>
      </c>
    </row>
    <row r="37" spans="1:7" x14ac:dyDescent="0.2">
      <c r="A37" s="51" t="s">
        <v>153</v>
      </c>
      <c r="B37" s="112">
        <v>44111.48</v>
      </c>
      <c r="C37" s="112">
        <v>91845</v>
      </c>
      <c r="D37" s="112">
        <v>91845</v>
      </c>
      <c r="E37" s="112">
        <v>45585.81</v>
      </c>
      <c r="F37" s="118">
        <v>103.34</v>
      </c>
      <c r="G37" s="118">
        <f t="shared" si="5"/>
        <v>49.633414992650657</v>
      </c>
    </row>
    <row r="38" spans="1:7" x14ac:dyDescent="0.2">
      <c r="A38" s="50" t="s">
        <v>162</v>
      </c>
      <c r="B38" s="111">
        <v>635795.82999999996</v>
      </c>
      <c r="C38" s="111">
        <v>1661163</v>
      </c>
      <c r="D38" s="111">
        <v>1661163</v>
      </c>
      <c r="E38" s="111">
        <v>744430.34</v>
      </c>
      <c r="F38" s="117">
        <v>117.09</v>
      </c>
      <c r="G38" s="117">
        <f t="shared" si="5"/>
        <v>44.81380454536972</v>
      </c>
    </row>
    <row r="39" spans="1:7" x14ac:dyDescent="0.2">
      <c r="A39" s="51" t="s">
        <v>301</v>
      </c>
      <c r="B39" s="112">
        <v>0</v>
      </c>
      <c r="C39" s="112">
        <v>7585</v>
      </c>
      <c r="D39" s="112">
        <v>7585</v>
      </c>
      <c r="E39" s="112">
        <v>0</v>
      </c>
      <c r="F39" s="117"/>
      <c r="G39" s="117"/>
    </row>
    <row r="40" spans="1:7" x14ac:dyDescent="0.2">
      <c r="A40" s="51" t="s">
        <v>151</v>
      </c>
      <c r="B40" s="112">
        <v>4521.97</v>
      </c>
      <c r="C40" s="112">
        <v>0</v>
      </c>
      <c r="D40" s="112">
        <v>0</v>
      </c>
      <c r="E40" s="112">
        <v>0</v>
      </c>
      <c r="F40" s="118"/>
      <c r="G40" s="118" t="str">
        <f t="shared" si="5"/>
        <v>-</v>
      </c>
    </row>
    <row r="41" spans="1:7" x14ac:dyDescent="0.2">
      <c r="A41" s="51" t="s">
        <v>152</v>
      </c>
      <c r="B41" s="112">
        <v>631273.86</v>
      </c>
      <c r="C41" s="112">
        <v>1124510</v>
      </c>
      <c r="D41" s="112">
        <v>1124510</v>
      </c>
      <c r="E41" s="112">
        <v>577265.92000000004</v>
      </c>
      <c r="F41" s="118">
        <v>91.44</v>
      </c>
      <c r="G41" s="118">
        <v>51.33</v>
      </c>
    </row>
    <row r="42" spans="1:7" x14ac:dyDescent="0.2">
      <c r="A42" s="51" t="s">
        <v>302</v>
      </c>
      <c r="B42" s="112">
        <v>0</v>
      </c>
      <c r="C42" s="112">
        <v>14660</v>
      </c>
      <c r="D42" s="112">
        <v>14660</v>
      </c>
      <c r="E42" s="112">
        <v>9686.42</v>
      </c>
      <c r="F42" s="118"/>
      <c r="G42" s="118">
        <v>66.069999999999993</v>
      </c>
    </row>
    <row r="43" spans="1:7" x14ac:dyDescent="0.2">
      <c r="A43" s="51" t="s">
        <v>303</v>
      </c>
      <c r="B43" s="112">
        <v>0</v>
      </c>
      <c r="C43" s="112">
        <v>514408</v>
      </c>
      <c r="D43" s="112">
        <v>514408</v>
      </c>
      <c r="E43" s="112">
        <v>157478</v>
      </c>
      <c r="F43" s="118"/>
      <c r="G43" s="118">
        <v>30.61</v>
      </c>
    </row>
    <row r="44" spans="1:7" x14ac:dyDescent="0.2">
      <c r="A44" s="50" t="s">
        <v>194</v>
      </c>
      <c r="B44" s="111">
        <v>980</v>
      </c>
      <c r="C44" s="111">
        <v>1350</v>
      </c>
      <c r="D44" s="111">
        <v>1350</v>
      </c>
      <c r="E44" s="111">
        <v>570</v>
      </c>
      <c r="F44" s="117">
        <v>58.16</v>
      </c>
      <c r="G44" s="117">
        <v>42.22</v>
      </c>
    </row>
    <row r="45" spans="1:7" x14ac:dyDescent="0.2">
      <c r="A45" s="51" t="s">
        <v>193</v>
      </c>
      <c r="B45" s="112">
        <v>980</v>
      </c>
      <c r="C45" s="112">
        <v>1350</v>
      </c>
      <c r="D45" s="112">
        <v>1350</v>
      </c>
      <c r="E45" s="112">
        <v>570</v>
      </c>
      <c r="F45" s="118">
        <v>58.16</v>
      </c>
      <c r="G45" s="118">
        <f t="shared" si="5"/>
        <v>42.222222222222221</v>
      </c>
    </row>
    <row r="46" spans="1:7" x14ac:dyDescent="0.2">
      <c r="A46" s="50" t="s">
        <v>218</v>
      </c>
      <c r="B46" s="111">
        <f>B47+B48</f>
        <v>0</v>
      </c>
      <c r="C46" s="111">
        <f t="shared" ref="C46:E46" si="6">C47+C48</f>
        <v>0</v>
      </c>
      <c r="D46" s="111">
        <f t="shared" si="6"/>
        <v>0</v>
      </c>
      <c r="E46" s="111">
        <f t="shared" si="6"/>
        <v>0</v>
      </c>
      <c r="F46" s="117" t="str">
        <f>IFERROR(E46/B46*100,"-")</f>
        <v>-</v>
      </c>
      <c r="G46" s="117" t="str">
        <f t="shared" si="5"/>
        <v>-</v>
      </c>
    </row>
    <row r="47" spans="1:7" x14ac:dyDescent="0.2">
      <c r="A47" s="51" t="s">
        <v>148</v>
      </c>
      <c r="B47" s="112">
        <v>0</v>
      </c>
      <c r="C47" s="112">
        <v>0</v>
      </c>
      <c r="D47" s="112">
        <v>0</v>
      </c>
      <c r="E47" s="112">
        <v>0</v>
      </c>
      <c r="F47" s="118" t="str">
        <f t="shared" ref="F47:F52" si="7">IFERROR(E47/B47*100,"-")</f>
        <v>-</v>
      </c>
      <c r="G47" s="118" t="str">
        <f t="shared" si="4"/>
        <v>-</v>
      </c>
    </row>
    <row r="48" spans="1:7" x14ac:dyDescent="0.2">
      <c r="A48" s="51" t="s">
        <v>163</v>
      </c>
      <c r="B48" s="22">
        <v>0</v>
      </c>
      <c r="C48" s="22">
        <v>0</v>
      </c>
      <c r="D48" s="22">
        <v>0</v>
      </c>
      <c r="E48" s="22">
        <v>0</v>
      </c>
      <c r="F48" s="118" t="str">
        <f t="shared" si="7"/>
        <v>-</v>
      </c>
      <c r="G48" s="118" t="str">
        <f t="shared" si="4"/>
        <v>-</v>
      </c>
    </row>
    <row r="49" spans="1:7" x14ac:dyDescent="0.2">
      <c r="A49" s="50" t="s">
        <v>164</v>
      </c>
      <c r="B49" s="111">
        <f>B50</f>
        <v>0</v>
      </c>
      <c r="C49" s="111">
        <f t="shared" ref="C49:E49" si="8">C50</f>
        <v>0</v>
      </c>
      <c r="D49" s="111">
        <f t="shared" si="8"/>
        <v>0</v>
      </c>
      <c r="E49" s="111">
        <f t="shared" si="8"/>
        <v>0</v>
      </c>
      <c r="F49" s="117" t="str">
        <f t="shared" si="7"/>
        <v>-</v>
      </c>
      <c r="G49" s="117" t="str">
        <f t="shared" si="4"/>
        <v>-</v>
      </c>
    </row>
    <row r="50" spans="1:7" x14ac:dyDescent="0.2">
      <c r="A50" s="51" t="s">
        <v>149</v>
      </c>
      <c r="B50" s="22">
        <v>0</v>
      </c>
      <c r="C50" s="22">
        <v>0</v>
      </c>
      <c r="D50" s="22">
        <v>0</v>
      </c>
      <c r="E50" s="22">
        <v>0</v>
      </c>
      <c r="F50" s="118" t="str">
        <f t="shared" si="7"/>
        <v>-</v>
      </c>
      <c r="G50" s="118" t="str">
        <f t="shared" si="4"/>
        <v>-</v>
      </c>
    </row>
    <row r="51" spans="1:7" x14ac:dyDescent="0.2">
      <c r="A51" s="51"/>
      <c r="B51" s="112"/>
      <c r="C51" s="112"/>
      <c r="D51" s="112"/>
      <c r="E51" s="112"/>
      <c r="F51" s="118"/>
      <c r="G51" s="118"/>
    </row>
    <row r="52" spans="1:7" x14ac:dyDescent="0.2">
      <c r="A52" s="60" t="s">
        <v>101</v>
      </c>
      <c r="B52" s="114">
        <f>B31+B33+B35+B38+B44+B46+B49</f>
        <v>696752.46</v>
      </c>
      <c r="C52" s="114">
        <f>C31+C33+C35+C38+C44+C46+C49</f>
        <v>1873383</v>
      </c>
      <c r="D52" s="114">
        <f>D31+D33+D35+D38+D44+D46+D49</f>
        <v>1873383</v>
      </c>
      <c r="E52" s="114">
        <f>E31+E33+E35+E38+E44+E46+E49</f>
        <v>803034.48</v>
      </c>
      <c r="F52" s="102">
        <f t="shared" si="7"/>
        <v>115.25391385055175</v>
      </c>
      <c r="G52" s="102">
        <f t="shared" si="4"/>
        <v>42.865472783728684</v>
      </c>
    </row>
    <row r="54" spans="1:7" x14ac:dyDescent="0.2">
      <c r="B54" s="70"/>
      <c r="C54" s="70"/>
      <c r="D54" s="70"/>
      <c r="E54" s="70"/>
      <c r="F54" s="70"/>
      <c r="G54" s="70"/>
    </row>
  </sheetData>
  <mergeCells count="1">
    <mergeCell ref="A2:G2"/>
  </mergeCells>
  <conditionalFormatting sqref="B8:E8">
    <cfRule type="containsBlanks" dxfId="26" priority="13">
      <formula>LEN(TRIM(B8))=0</formula>
    </cfRule>
  </conditionalFormatting>
  <conditionalFormatting sqref="B10:E10">
    <cfRule type="containsBlanks" dxfId="25" priority="12">
      <formula>LEN(TRIM(B10))=0</formula>
    </cfRule>
  </conditionalFormatting>
  <conditionalFormatting sqref="B12:E13">
    <cfRule type="containsBlanks" dxfId="24" priority="11">
      <formula>LEN(TRIM(B12))=0</formula>
    </cfRule>
  </conditionalFormatting>
  <conditionalFormatting sqref="B16:E19">
    <cfRule type="containsBlanks" dxfId="23" priority="10">
      <formula>LEN(TRIM(B16))=0</formula>
    </cfRule>
  </conditionalFormatting>
  <conditionalFormatting sqref="B21:E21">
    <cfRule type="containsBlanks" dxfId="22" priority="9">
      <formula>LEN(TRIM(B21))=0</formula>
    </cfRule>
  </conditionalFormatting>
  <conditionalFormatting sqref="B23:E24">
    <cfRule type="containsBlanks" dxfId="21" priority="8">
      <formula>LEN(TRIM(B23))=0</formula>
    </cfRule>
  </conditionalFormatting>
  <conditionalFormatting sqref="B32:E32">
    <cfRule type="containsBlanks" dxfId="20" priority="7">
      <formula>LEN(TRIM(B32))=0</formula>
    </cfRule>
  </conditionalFormatting>
  <conditionalFormatting sqref="B34:E34">
    <cfRule type="containsBlanks" dxfId="19" priority="6">
      <formula>LEN(TRIM(B34))=0</formula>
    </cfRule>
  </conditionalFormatting>
  <conditionalFormatting sqref="B36:E37">
    <cfRule type="containsBlanks" dxfId="18" priority="5">
      <formula>LEN(TRIM(B36))=0</formula>
    </cfRule>
  </conditionalFormatting>
  <conditionalFormatting sqref="B40:E43">
    <cfRule type="containsBlanks" dxfId="17" priority="4">
      <formula>LEN(TRIM(B40))=0</formula>
    </cfRule>
  </conditionalFormatting>
  <conditionalFormatting sqref="B45:E45">
    <cfRule type="containsBlanks" dxfId="16" priority="3">
      <formula>LEN(TRIM(B45))=0</formula>
    </cfRule>
  </conditionalFormatting>
  <conditionalFormatting sqref="B47:E48">
    <cfRule type="containsBlanks" dxfId="15" priority="2">
      <formula>LEN(TRIM(B47))=0</formula>
    </cfRule>
  </conditionalFormatting>
  <conditionalFormatting sqref="B50:E50">
    <cfRule type="containsBlanks" dxfId="14" priority="1">
      <formula>LEN(TRIM(B50))=0</formula>
    </cfRule>
  </conditionalFormatting>
  <pageMargins left="0.19685039370078741" right="0.19685039370078741" top="0.39370078740157483" bottom="0.39370078740157483" header="0.19685039370078741" footer="0.19685039370078741"/>
  <pageSetup paperSize="9" scale="88" firstPageNumber="7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0"/>
  <sheetViews>
    <sheetView showGridLines="0" topLeftCell="A3" zoomScaleNormal="100" workbookViewId="0">
      <selection activeCell="E31" sqref="E31"/>
    </sheetView>
  </sheetViews>
  <sheetFormatPr defaultColWidth="9.140625" defaultRowHeight="12.75" x14ac:dyDescent="0.2"/>
  <cols>
    <col min="1" max="1" width="100.140625" style="1" customWidth="1"/>
    <col min="2" max="2" width="16.7109375" style="1" customWidth="1"/>
    <col min="3" max="3" width="15.28515625" style="1" bestFit="1" customWidth="1"/>
    <col min="4" max="4" width="15.85546875" style="1" bestFit="1" customWidth="1"/>
    <col min="5" max="5" width="16" style="1" customWidth="1"/>
    <col min="6" max="6" width="9.140625" style="1" bestFit="1" customWidth="1"/>
    <col min="7" max="7" width="8.5703125" style="1" bestFit="1" customWidth="1"/>
    <col min="8" max="16384" width="9.140625" style="1"/>
  </cols>
  <sheetData>
    <row r="1" spans="1:19" s="129" customFormat="1" ht="13.5" customHeight="1" x14ac:dyDescent="0.25">
      <c r="A1" s="185" t="s">
        <v>261</v>
      </c>
      <c r="B1" s="185"/>
      <c r="C1" s="185"/>
      <c r="D1" s="185"/>
      <c r="E1" s="185"/>
      <c r="F1" s="185"/>
      <c r="G1" s="185"/>
    </row>
    <row r="2" spans="1:19" ht="3.75" customHeight="1" x14ac:dyDescent="0.2">
      <c r="A2" s="46"/>
      <c r="B2" s="46"/>
      <c r="C2" s="46"/>
      <c r="D2" s="46"/>
      <c r="E2" s="46"/>
      <c r="F2" s="46"/>
      <c r="G2" s="46"/>
    </row>
    <row r="3" spans="1:19" ht="25.5" x14ac:dyDescent="0.2">
      <c r="A3" s="58" t="s">
        <v>119</v>
      </c>
      <c r="B3" s="29" t="s">
        <v>269</v>
      </c>
      <c r="C3" s="29" t="str">
        <f>'Sažetak '!C13</f>
        <v>Izvorni plan 
2026.</v>
      </c>
      <c r="D3" s="29" t="str">
        <f>'Sažetak '!D13</f>
        <v>Tekući plan 
2026.</v>
      </c>
      <c r="E3" s="29" t="s">
        <v>299</v>
      </c>
      <c r="F3" s="38" t="s">
        <v>190</v>
      </c>
      <c r="G3" s="38" t="s">
        <v>191</v>
      </c>
    </row>
    <row r="4" spans="1:19" s="4" customFormat="1" ht="8.25" customHeight="1" x14ac:dyDescent="0.2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56" t="s">
        <v>113</v>
      </c>
      <c r="G4" s="56" t="s">
        <v>114</v>
      </c>
    </row>
    <row r="5" spans="1:19" x14ac:dyDescent="0.2">
      <c r="A5" s="7" t="s">
        <v>125</v>
      </c>
      <c r="B5" s="7"/>
      <c r="C5" s="7"/>
      <c r="D5" s="7"/>
      <c r="E5" s="7"/>
      <c r="F5" s="7"/>
      <c r="G5" s="7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</row>
    <row r="6" spans="1:19" ht="15.75" x14ac:dyDescent="0.25">
      <c r="A6" s="106" t="s">
        <v>120</v>
      </c>
      <c r="B6" s="121">
        <f>SUM(B7:B11)</f>
        <v>0</v>
      </c>
      <c r="C6" s="121">
        <f t="shared" ref="C6:E6" si="0">SUM(C7:C11)</f>
        <v>0</v>
      </c>
      <c r="D6" s="121">
        <f t="shared" si="0"/>
        <v>0</v>
      </c>
      <c r="E6" s="121">
        <f t="shared" si="0"/>
        <v>0</v>
      </c>
      <c r="F6" s="123" t="str">
        <f>IFERROR(E6/B6*100,"-")</f>
        <v>-</v>
      </c>
      <c r="G6" s="123" t="str">
        <f>IFERROR(E6/D6*100,"-")</f>
        <v>-</v>
      </c>
      <c r="I6" s="137"/>
      <c r="J6" s="96"/>
      <c r="K6" s="96"/>
      <c r="L6" s="96"/>
      <c r="M6" s="96"/>
      <c r="N6" s="96"/>
      <c r="O6" s="96"/>
      <c r="P6" s="96"/>
      <c r="Q6" s="96"/>
      <c r="R6" s="96"/>
      <c r="S6" s="96"/>
    </row>
    <row r="7" spans="1:19" ht="15.75" x14ac:dyDescent="0.25">
      <c r="A7" s="55" t="s">
        <v>165</v>
      </c>
      <c r="B7" s="22">
        <v>0</v>
      </c>
      <c r="C7" s="22">
        <v>0</v>
      </c>
      <c r="D7" s="22">
        <v>0</v>
      </c>
      <c r="E7" s="22">
        <v>0</v>
      </c>
      <c r="F7" s="118" t="str">
        <f t="shared" ref="F7:F38" si="1">IFERROR(E7/B7*100,"-")</f>
        <v>-</v>
      </c>
      <c r="G7" s="118" t="str">
        <f t="shared" ref="G7:G38" si="2">IFERROR(E7/D7*100,"-")</f>
        <v>-</v>
      </c>
      <c r="I7" s="137"/>
      <c r="J7" s="96"/>
      <c r="K7" s="96"/>
      <c r="L7" s="96"/>
      <c r="M7" s="96"/>
      <c r="N7" s="96"/>
      <c r="O7" s="96"/>
      <c r="P7" s="96"/>
      <c r="Q7" s="96"/>
      <c r="R7" s="96"/>
      <c r="S7" s="96"/>
    </row>
    <row r="8" spans="1:19" x14ac:dyDescent="0.2">
      <c r="A8" s="55" t="s">
        <v>212</v>
      </c>
      <c r="B8" s="22">
        <v>0</v>
      </c>
      <c r="C8" s="22">
        <v>0</v>
      </c>
      <c r="D8" s="22">
        <v>0</v>
      </c>
      <c r="E8" s="22">
        <v>0</v>
      </c>
      <c r="F8" s="118" t="str">
        <f t="shared" si="1"/>
        <v>-</v>
      </c>
      <c r="G8" s="118" t="str">
        <f t="shared" si="2"/>
        <v>-</v>
      </c>
      <c r="I8" s="139"/>
      <c r="J8" s="96"/>
      <c r="K8" s="96"/>
      <c r="L8" s="96"/>
      <c r="M8" s="96"/>
      <c r="N8" s="96"/>
      <c r="O8" s="96"/>
      <c r="P8" s="96"/>
      <c r="Q8" s="96"/>
      <c r="R8" s="96"/>
      <c r="S8" s="96"/>
    </row>
    <row r="9" spans="1:19" x14ac:dyDescent="0.2">
      <c r="A9" s="55" t="s">
        <v>166</v>
      </c>
      <c r="B9" s="22">
        <v>0</v>
      </c>
      <c r="C9" s="22">
        <v>0</v>
      </c>
      <c r="D9" s="22">
        <v>0</v>
      </c>
      <c r="E9" s="22">
        <v>0</v>
      </c>
      <c r="F9" s="118" t="str">
        <f t="shared" si="1"/>
        <v>-</v>
      </c>
      <c r="G9" s="118" t="str">
        <f t="shared" si="2"/>
        <v>-</v>
      </c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x14ac:dyDescent="0.2">
      <c r="A10" s="55" t="s">
        <v>167</v>
      </c>
      <c r="B10" s="22">
        <v>0</v>
      </c>
      <c r="C10" s="22">
        <v>0</v>
      </c>
      <c r="D10" s="22">
        <v>0</v>
      </c>
      <c r="E10" s="22">
        <v>0</v>
      </c>
      <c r="F10" s="118" t="str">
        <f t="shared" si="1"/>
        <v>-</v>
      </c>
      <c r="G10" s="118" t="str">
        <f t="shared" si="2"/>
        <v>-</v>
      </c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</row>
    <row r="11" spans="1:19" x14ac:dyDescent="0.2">
      <c r="A11" s="55" t="s">
        <v>168</v>
      </c>
      <c r="B11" s="22">
        <v>0</v>
      </c>
      <c r="C11" s="22">
        <v>0</v>
      </c>
      <c r="D11" s="22">
        <v>0</v>
      </c>
      <c r="E11" s="22">
        <v>0</v>
      </c>
      <c r="F11" s="118" t="str">
        <f t="shared" si="1"/>
        <v>-</v>
      </c>
      <c r="G11" s="118" t="str">
        <f t="shared" si="2"/>
        <v>-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</row>
    <row r="12" spans="1:19" x14ac:dyDescent="0.2">
      <c r="A12" s="94" t="s">
        <v>121</v>
      </c>
      <c r="B12" s="121">
        <f>SUM(B13:B16)</f>
        <v>0</v>
      </c>
      <c r="C12" s="121">
        <f t="shared" ref="C12:E12" si="3">SUM(C13:C16)</f>
        <v>0</v>
      </c>
      <c r="D12" s="121">
        <f t="shared" si="3"/>
        <v>0</v>
      </c>
      <c r="E12" s="121">
        <f t="shared" si="3"/>
        <v>0</v>
      </c>
      <c r="F12" s="123" t="str">
        <f t="shared" si="1"/>
        <v>-</v>
      </c>
      <c r="G12" s="123" t="str">
        <f t="shared" si="2"/>
        <v>-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">
      <c r="A13" s="55" t="s">
        <v>169</v>
      </c>
      <c r="B13" s="22">
        <v>0</v>
      </c>
      <c r="C13" s="22">
        <v>0</v>
      </c>
      <c r="D13" s="22">
        <v>0</v>
      </c>
      <c r="E13" s="22">
        <v>0</v>
      </c>
      <c r="F13" s="118" t="str">
        <f t="shared" si="1"/>
        <v>-</v>
      </c>
      <c r="G13" s="118" t="str">
        <f t="shared" si="2"/>
        <v>-</v>
      </c>
    </row>
    <row r="14" spans="1:19" x14ac:dyDescent="0.2">
      <c r="A14" s="55" t="s">
        <v>170</v>
      </c>
      <c r="B14" s="22">
        <v>0</v>
      </c>
      <c r="C14" s="22">
        <v>0</v>
      </c>
      <c r="D14" s="22">
        <v>0</v>
      </c>
      <c r="E14" s="22">
        <v>0</v>
      </c>
      <c r="F14" s="118" t="str">
        <f t="shared" si="1"/>
        <v>-</v>
      </c>
      <c r="G14" s="118" t="str">
        <f t="shared" si="2"/>
        <v>-</v>
      </c>
    </row>
    <row r="15" spans="1:19" x14ac:dyDescent="0.2">
      <c r="A15" s="55" t="s">
        <v>171</v>
      </c>
      <c r="B15" s="22">
        <v>0</v>
      </c>
      <c r="C15" s="22">
        <v>0</v>
      </c>
      <c r="D15" s="22">
        <v>0</v>
      </c>
      <c r="E15" s="22">
        <v>0</v>
      </c>
      <c r="F15" s="118" t="str">
        <f t="shared" si="1"/>
        <v>-</v>
      </c>
      <c r="G15" s="118" t="str">
        <f t="shared" si="2"/>
        <v>-</v>
      </c>
    </row>
    <row r="16" spans="1:19" x14ac:dyDescent="0.2">
      <c r="A16" s="55" t="s">
        <v>172</v>
      </c>
      <c r="B16" s="22">
        <v>0</v>
      </c>
      <c r="C16" s="22">
        <v>0</v>
      </c>
      <c r="D16" s="22">
        <v>0</v>
      </c>
      <c r="E16" s="22">
        <v>0</v>
      </c>
      <c r="F16" s="118" t="str">
        <f t="shared" si="1"/>
        <v>-</v>
      </c>
      <c r="G16" s="118" t="str">
        <f t="shared" si="2"/>
        <v>-</v>
      </c>
    </row>
    <row r="17" spans="1:7" x14ac:dyDescent="0.2">
      <c r="A17" s="94" t="s">
        <v>122</v>
      </c>
      <c r="B17" s="121">
        <f>SUM(B18:B23)</f>
        <v>0</v>
      </c>
      <c r="C17" s="121">
        <f t="shared" ref="C17:E17" si="4">SUM(C18:C23)</f>
        <v>0</v>
      </c>
      <c r="D17" s="121">
        <f t="shared" si="4"/>
        <v>0</v>
      </c>
      <c r="E17" s="121">
        <f t="shared" si="4"/>
        <v>0</v>
      </c>
      <c r="F17" s="123" t="str">
        <f t="shared" si="1"/>
        <v>-</v>
      </c>
      <c r="G17" s="123" t="str">
        <f t="shared" si="2"/>
        <v>-</v>
      </c>
    </row>
    <row r="18" spans="1:7" x14ac:dyDescent="0.2">
      <c r="A18" s="55" t="s">
        <v>173</v>
      </c>
      <c r="B18" s="22">
        <v>0</v>
      </c>
      <c r="C18" s="22">
        <v>0</v>
      </c>
      <c r="D18" s="22">
        <v>0</v>
      </c>
      <c r="E18" s="22">
        <v>0</v>
      </c>
      <c r="F18" s="118" t="str">
        <f t="shared" si="1"/>
        <v>-</v>
      </c>
      <c r="G18" s="118" t="str">
        <f t="shared" si="2"/>
        <v>-</v>
      </c>
    </row>
    <row r="19" spans="1:7" x14ac:dyDescent="0.2">
      <c r="A19" s="55" t="s">
        <v>174</v>
      </c>
      <c r="B19" s="22">
        <v>0</v>
      </c>
      <c r="C19" s="22">
        <v>0</v>
      </c>
      <c r="D19" s="22">
        <v>0</v>
      </c>
      <c r="E19" s="22">
        <v>0</v>
      </c>
      <c r="F19" s="118" t="str">
        <f t="shared" si="1"/>
        <v>-</v>
      </c>
      <c r="G19" s="118" t="str">
        <f t="shared" si="2"/>
        <v>-</v>
      </c>
    </row>
    <row r="20" spans="1:7" x14ac:dyDescent="0.2">
      <c r="A20" s="55" t="s">
        <v>213</v>
      </c>
      <c r="B20" s="22">
        <v>0</v>
      </c>
      <c r="C20" s="22">
        <v>0</v>
      </c>
      <c r="D20" s="22">
        <v>0</v>
      </c>
      <c r="E20" s="22">
        <v>0</v>
      </c>
      <c r="F20" s="118" t="str">
        <f t="shared" si="1"/>
        <v>-</v>
      </c>
      <c r="G20" s="118" t="str">
        <f t="shared" si="2"/>
        <v>-</v>
      </c>
    </row>
    <row r="21" spans="1:7" s="5" customFormat="1" x14ac:dyDescent="0.2">
      <c r="A21" s="55" t="s">
        <v>175</v>
      </c>
      <c r="B21" s="22">
        <v>0</v>
      </c>
      <c r="C21" s="22">
        <v>0</v>
      </c>
      <c r="D21" s="22">
        <v>0</v>
      </c>
      <c r="E21" s="22">
        <v>0</v>
      </c>
      <c r="F21" s="118" t="str">
        <f t="shared" si="1"/>
        <v>-</v>
      </c>
      <c r="G21" s="118" t="str">
        <f t="shared" si="2"/>
        <v>-</v>
      </c>
    </row>
    <row r="22" spans="1:7" x14ac:dyDescent="0.2">
      <c r="A22" s="55" t="s">
        <v>176</v>
      </c>
      <c r="B22" s="22">
        <v>0</v>
      </c>
      <c r="C22" s="22">
        <v>0</v>
      </c>
      <c r="D22" s="22">
        <v>0</v>
      </c>
      <c r="E22" s="22">
        <v>0</v>
      </c>
      <c r="F22" s="118" t="str">
        <f t="shared" si="1"/>
        <v>-</v>
      </c>
      <c r="G22" s="118" t="str">
        <f t="shared" si="2"/>
        <v>-</v>
      </c>
    </row>
    <row r="23" spans="1:7" x14ac:dyDescent="0.2">
      <c r="A23" s="55" t="s">
        <v>177</v>
      </c>
      <c r="B23" s="22">
        <v>0</v>
      </c>
      <c r="C23" s="22">
        <v>0</v>
      </c>
      <c r="D23" s="22">
        <v>0</v>
      </c>
      <c r="E23" s="22">
        <v>0</v>
      </c>
      <c r="F23" s="118" t="str">
        <f t="shared" si="1"/>
        <v>-</v>
      </c>
      <c r="G23" s="118" t="str">
        <f t="shared" si="2"/>
        <v>-</v>
      </c>
    </row>
    <row r="24" spans="1:7" x14ac:dyDescent="0.2">
      <c r="A24" s="94" t="s">
        <v>123</v>
      </c>
      <c r="B24" s="121">
        <f>SUM(B25:B31)</f>
        <v>696752.46</v>
      </c>
      <c r="C24" s="121">
        <f t="shared" ref="C24:E24" si="5">SUM(C25:C31)</f>
        <v>1873383</v>
      </c>
      <c r="D24" s="121">
        <f t="shared" si="5"/>
        <v>1873383</v>
      </c>
      <c r="E24" s="121">
        <f t="shared" si="5"/>
        <v>803034.48</v>
      </c>
      <c r="F24" s="123">
        <f t="shared" si="1"/>
        <v>115.25391385055175</v>
      </c>
      <c r="G24" s="123">
        <f t="shared" si="2"/>
        <v>42.865472783728684</v>
      </c>
    </row>
    <row r="25" spans="1:7" x14ac:dyDescent="0.2">
      <c r="A25" s="55" t="s">
        <v>178</v>
      </c>
      <c r="B25" s="112">
        <v>696434.46</v>
      </c>
      <c r="C25" s="112">
        <v>1870953</v>
      </c>
      <c r="D25" s="112">
        <v>1870953</v>
      </c>
      <c r="E25" s="112">
        <v>803034.48</v>
      </c>
      <c r="F25" s="118">
        <v>115.31</v>
      </c>
      <c r="G25" s="118">
        <f t="shared" si="2"/>
        <v>42.921146602827541</v>
      </c>
    </row>
    <row r="26" spans="1:7" x14ac:dyDescent="0.2">
      <c r="A26" s="55" t="s">
        <v>179</v>
      </c>
      <c r="B26" s="22">
        <v>0</v>
      </c>
      <c r="C26" s="22">
        <v>0</v>
      </c>
      <c r="D26" s="22">
        <v>0</v>
      </c>
      <c r="E26" s="22">
        <v>0</v>
      </c>
      <c r="F26" s="118" t="str">
        <f t="shared" si="1"/>
        <v>-</v>
      </c>
      <c r="G26" s="118" t="str">
        <f t="shared" si="2"/>
        <v>-</v>
      </c>
    </row>
    <row r="27" spans="1:7" x14ac:dyDescent="0.2">
      <c r="A27" s="55" t="s">
        <v>180</v>
      </c>
      <c r="B27" s="22">
        <v>0</v>
      </c>
      <c r="C27" s="22">
        <v>0</v>
      </c>
      <c r="D27" s="22">
        <v>0</v>
      </c>
      <c r="E27" s="22">
        <v>0</v>
      </c>
      <c r="F27" s="118" t="str">
        <f t="shared" si="1"/>
        <v>-</v>
      </c>
      <c r="G27" s="118" t="str">
        <f t="shared" si="2"/>
        <v>-</v>
      </c>
    </row>
    <row r="28" spans="1:7" x14ac:dyDescent="0.2">
      <c r="A28" s="55" t="s">
        <v>181</v>
      </c>
      <c r="B28" s="22">
        <v>0</v>
      </c>
      <c r="C28" s="22">
        <v>110</v>
      </c>
      <c r="D28" s="22">
        <v>110</v>
      </c>
      <c r="E28" s="22">
        <v>0</v>
      </c>
      <c r="F28" s="118"/>
      <c r="G28" s="118">
        <f t="shared" si="2"/>
        <v>0</v>
      </c>
    </row>
    <row r="29" spans="1:7" x14ac:dyDescent="0.2">
      <c r="A29" s="55" t="s">
        <v>182</v>
      </c>
      <c r="B29" s="112">
        <v>0</v>
      </c>
      <c r="C29" s="112">
        <v>2000</v>
      </c>
      <c r="D29" s="112">
        <v>2000</v>
      </c>
      <c r="E29" s="112">
        <v>0</v>
      </c>
      <c r="F29" s="118"/>
      <c r="G29" s="118">
        <f t="shared" si="2"/>
        <v>0</v>
      </c>
    </row>
    <row r="30" spans="1:7" x14ac:dyDescent="0.2">
      <c r="A30" s="55" t="s">
        <v>183</v>
      </c>
      <c r="B30" s="22">
        <v>0</v>
      </c>
      <c r="C30" s="22">
        <v>0</v>
      </c>
      <c r="D30" s="22">
        <v>0</v>
      </c>
      <c r="E30" s="22">
        <v>0</v>
      </c>
      <c r="F30" s="118" t="str">
        <f t="shared" si="1"/>
        <v>-</v>
      </c>
      <c r="G30" s="118" t="str">
        <f t="shared" si="2"/>
        <v>-</v>
      </c>
    </row>
    <row r="31" spans="1:7" x14ac:dyDescent="0.2">
      <c r="A31" s="55" t="s">
        <v>184</v>
      </c>
      <c r="B31" s="22">
        <v>318</v>
      </c>
      <c r="C31" s="22">
        <v>320</v>
      </c>
      <c r="D31" s="22">
        <v>320</v>
      </c>
      <c r="E31" s="22">
        <v>0</v>
      </c>
      <c r="F31" s="118"/>
      <c r="G31" s="118">
        <f t="shared" si="2"/>
        <v>0</v>
      </c>
    </row>
    <row r="32" spans="1:7" x14ac:dyDescent="0.2">
      <c r="A32" s="94" t="s">
        <v>124</v>
      </c>
      <c r="B32" s="121">
        <f>SUM(B33:B36)</f>
        <v>0</v>
      </c>
      <c r="C32" s="121">
        <f t="shared" ref="C32:E32" si="6">SUM(C33:C36)</f>
        <v>0</v>
      </c>
      <c r="D32" s="121">
        <f t="shared" si="6"/>
        <v>0</v>
      </c>
      <c r="E32" s="121">
        <f t="shared" si="6"/>
        <v>0</v>
      </c>
      <c r="F32" s="123" t="str">
        <f t="shared" si="1"/>
        <v>-</v>
      </c>
      <c r="G32" s="123" t="str">
        <f t="shared" si="2"/>
        <v>-</v>
      </c>
    </row>
    <row r="33" spans="1:7" x14ac:dyDescent="0.2">
      <c r="A33" s="55" t="s">
        <v>185</v>
      </c>
      <c r="B33" s="22">
        <v>0</v>
      </c>
      <c r="C33" s="22">
        <v>0</v>
      </c>
      <c r="D33" s="22">
        <v>0</v>
      </c>
      <c r="E33" s="22">
        <v>0</v>
      </c>
      <c r="F33" s="118" t="str">
        <f t="shared" si="1"/>
        <v>-</v>
      </c>
      <c r="G33" s="118" t="str">
        <f t="shared" si="2"/>
        <v>-</v>
      </c>
    </row>
    <row r="34" spans="1:7" s="5" customFormat="1" x14ac:dyDescent="0.2">
      <c r="A34" s="55" t="s">
        <v>186</v>
      </c>
      <c r="B34" s="22">
        <v>0</v>
      </c>
      <c r="C34" s="22">
        <v>0</v>
      </c>
      <c r="D34" s="22">
        <v>0</v>
      </c>
      <c r="E34" s="22">
        <v>0</v>
      </c>
      <c r="F34" s="118" t="str">
        <f t="shared" si="1"/>
        <v>-</v>
      </c>
      <c r="G34" s="118" t="str">
        <f t="shared" si="2"/>
        <v>-</v>
      </c>
    </row>
    <row r="35" spans="1:7" x14ac:dyDescent="0.2">
      <c r="A35" s="55" t="s">
        <v>187</v>
      </c>
      <c r="B35" s="22">
        <v>0</v>
      </c>
      <c r="C35" s="22">
        <v>0</v>
      </c>
      <c r="D35" s="22">
        <v>0</v>
      </c>
      <c r="E35" s="22">
        <v>0</v>
      </c>
      <c r="F35" s="118" t="str">
        <f t="shared" si="1"/>
        <v>-</v>
      </c>
      <c r="G35" s="118" t="str">
        <f t="shared" si="2"/>
        <v>-</v>
      </c>
    </row>
    <row r="36" spans="1:7" x14ac:dyDescent="0.2">
      <c r="A36" s="55" t="s">
        <v>188</v>
      </c>
      <c r="B36" s="22">
        <v>0</v>
      </c>
      <c r="C36" s="22">
        <v>0</v>
      </c>
      <c r="D36" s="22">
        <v>0</v>
      </c>
      <c r="E36" s="22">
        <v>0</v>
      </c>
      <c r="F36" s="118" t="str">
        <f t="shared" si="1"/>
        <v>-</v>
      </c>
      <c r="G36" s="118" t="str">
        <f t="shared" si="2"/>
        <v>-</v>
      </c>
    </row>
    <row r="37" spans="1:7" x14ac:dyDescent="0.2">
      <c r="B37" s="115"/>
      <c r="C37" s="115"/>
      <c r="D37" s="115"/>
      <c r="E37" s="115"/>
      <c r="F37" s="119"/>
      <c r="G37" s="119"/>
    </row>
    <row r="38" spans="1:7" x14ac:dyDescent="0.2">
      <c r="A38" s="93" t="s">
        <v>101</v>
      </c>
      <c r="B38" s="122">
        <f>B6+B12+B17+B24+B32</f>
        <v>696752.46</v>
      </c>
      <c r="C38" s="122">
        <f t="shared" ref="C38:E38" si="7">C6+C12+C17+C24+C32</f>
        <v>1873383</v>
      </c>
      <c r="D38" s="122">
        <f t="shared" si="7"/>
        <v>1873383</v>
      </c>
      <c r="E38" s="122">
        <f t="shared" si="7"/>
        <v>803034.48</v>
      </c>
      <c r="F38" s="124">
        <f t="shared" si="1"/>
        <v>115.25391385055175</v>
      </c>
      <c r="G38" s="124">
        <f t="shared" si="2"/>
        <v>42.865472783728684</v>
      </c>
    </row>
    <row r="40" spans="1:7" x14ac:dyDescent="0.2">
      <c r="B40" s="70"/>
      <c r="C40" s="70"/>
      <c r="D40" s="70"/>
      <c r="E40" s="70"/>
      <c r="F40" s="70"/>
      <c r="G40" s="70"/>
    </row>
  </sheetData>
  <mergeCells count="1">
    <mergeCell ref="A1:G1"/>
  </mergeCells>
  <conditionalFormatting sqref="B7:E11">
    <cfRule type="containsBlanks" dxfId="13" priority="5">
      <formula>LEN(TRIM(B7))=0</formula>
    </cfRule>
  </conditionalFormatting>
  <conditionalFormatting sqref="B13:E16">
    <cfRule type="containsBlanks" dxfId="12" priority="4">
      <formula>LEN(TRIM(B13))=0</formula>
    </cfRule>
  </conditionalFormatting>
  <conditionalFormatting sqref="B18:E23">
    <cfRule type="containsBlanks" dxfId="11" priority="3">
      <formula>LEN(TRIM(B18))=0</formula>
    </cfRule>
  </conditionalFormatting>
  <conditionalFormatting sqref="B25:E31">
    <cfRule type="containsBlanks" dxfId="10" priority="2">
      <formula>LEN(TRIM(B25))=0</formula>
    </cfRule>
  </conditionalFormatting>
  <conditionalFormatting sqref="B33:E36">
    <cfRule type="containsBlanks" dxfId="9" priority="1">
      <formula>LEN(TRIM(B33))=0</formula>
    </cfRule>
  </conditionalFormatting>
  <pageMargins left="0.19685039370078741" right="0.19685039370078741" top="0.39370078740157483" bottom="0.39370078740157483" header="0.19685039370078741" footer="0.19685039370078741"/>
  <pageSetup paperSize="9" scale="78" firstPageNumber="8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showGridLines="0" zoomScaleNormal="100" workbookViewId="0">
      <selection activeCell="B5" sqref="B5"/>
    </sheetView>
  </sheetViews>
  <sheetFormatPr defaultColWidth="9.140625" defaultRowHeight="12.75" x14ac:dyDescent="0.2"/>
  <cols>
    <col min="1" max="1" width="73.7109375" style="1" customWidth="1"/>
    <col min="2" max="3" width="17.28515625" style="1" customWidth="1"/>
    <col min="4" max="4" width="17.7109375" style="1" customWidth="1"/>
    <col min="5" max="5" width="17.28515625" style="1" customWidth="1"/>
    <col min="6" max="6" width="11.140625" style="1" bestFit="1" customWidth="1"/>
    <col min="7" max="7" width="10" style="1" bestFit="1" customWidth="1"/>
    <col min="8" max="16384" width="9.140625" style="1"/>
  </cols>
  <sheetData>
    <row r="1" spans="1:16" s="129" customFormat="1" ht="15.75" x14ac:dyDescent="0.25">
      <c r="A1" s="135" t="s">
        <v>102</v>
      </c>
      <c r="G1" s="136"/>
    </row>
    <row r="3" spans="1:16" s="129" customFormat="1" ht="15.75" x14ac:dyDescent="0.25">
      <c r="A3" s="185" t="s">
        <v>262</v>
      </c>
      <c r="B3" s="185"/>
      <c r="C3" s="185"/>
      <c r="D3" s="185"/>
      <c r="E3" s="185"/>
      <c r="F3" s="185"/>
      <c r="G3" s="185"/>
    </row>
    <row r="4" spans="1:16" x14ac:dyDescent="0.2">
      <c r="A4" s="46"/>
      <c r="B4" s="46"/>
      <c r="C4" s="46"/>
      <c r="D4" s="46"/>
      <c r="E4" s="46"/>
      <c r="F4" s="46"/>
      <c r="G4" s="46"/>
    </row>
    <row r="5" spans="1:16" ht="38.25" x14ac:dyDescent="0.2">
      <c r="A5" s="58" t="s">
        <v>126</v>
      </c>
      <c r="B5" s="29" t="str">
        <f>'Sažetak '!B13</f>
        <v>Ostvarenje / izvršenje 
01.01.-30.06.'25.</v>
      </c>
      <c r="C5" s="29" t="str">
        <f>'Sažetak '!C13</f>
        <v>Izvorni plan 
2026.</v>
      </c>
      <c r="D5" s="29" t="str">
        <f>'Sažetak '!D13</f>
        <v>Tekući plan 
2026.</v>
      </c>
      <c r="E5" s="29" t="str">
        <f>'Sažetak '!E13</f>
        <v>Ostvarenje / izvršenje 
01.01.-30.06.'26.</v>
      </c>
      <c r="F5" s="38" t="s">
        <v>190</v>
      </c>
      <c r="G5" s="38" t="s">
        <v>191</v>
      </c>
    </row>
    <row r="6" spans="1:16" s="4" customFormat="1" ht="11.25" x14ac:dyDescent="0.2">
      <c r="A6" s="56">
        <v>1</v>
      </c>
      <c r="B6" s="56">
        <v>2</v>
      </c>
      <c r="C6" s="56">
        <v>3</v>
      </c>
      <c r="D6" s="56">
        <v>4</v>
      </c>
      <c r="E6" s="56">
        <v>5</v>
      </c>
      <c r="F6" s="56" t="s">
        <v>113</v>
      </c>
      <c r="G6" s="56" t="s">
        <v>114</v>
      </c>
    </row>
    <row r="7" spans="1:16" x14ac:dyDescent="0.2">
      <c r="A7" s="7" t="s">
        <v>103</v>
      </c>
      <c r="B7" s="48"/>
      <c r="C7" s="48"/>
      <c r="D7" s="48"/>
      <c r="E7" s="48"/>
      <c r="F7" s="49"/>
      <c r="G7" s="98"/>
    </row>
    <row r="8" spans="1:16" ht="15.75" x14ac:dyDescent="0.25">
      <c r="A8" s="54" t="s">
        <v>104</v>
      </c>
      <c r="B8" s="111">
        <f>B9+B11</f>
        <v>0</v>
      </c>
      <c r="C8" s="111">
        <f t="shared" ref="C8:E8" si="0">C9+C11</f>
        <v>0</v>
      </c>
      <c r="D8" s="111">
        <f t="shared" si="0"/>
        <v>0</v>
      </c>
      <c r="E8" s="111">
        <f t="shared" si="0"/>
        <v>0</v>
      </c>
      <c r="F8" s="117" t="str">
        <f>IFERROR(E8/B8*100,"-")</f>
        <v>-</v>
      </c>
      <c r="G8" s="117" t="str">
        <f>IFERROR(E8/D8*100,"-")</f>
        <v>-</v>
      </c>
      <c r="I8" s="137"/>
      <c r="J8" s="96"/>
      <c r="K8" s="96"/>
      <c r="L8" s="96"/>
      <c r="M8" s="96"/>
      <c r="N8" s="96"/>
      <c r="O8" s="96"/>
      <c r="P8" s="96"/>
    </row>
    <row r="9" spans="1:16" ht="26.25" x14ac:dyDescent="0.25">
      <c r="A9" s="50" t="s">
        <v>189</v>
      </c>
      <c r="B9" s="111">
        <f>B10</f>
        <v>0</v>
      </c>
      <c r="C9" s="111">
        <f t="shared" ref="C9:E9" si="1">C10</f>
        <v>0</v>
      </c>
      <c r="D9" s="111">
        <f t="shared" si="1"/>
        <v>0</v>
      </c>
      <c r="E9" s="111">
        <f t="shared" si="1"/>
        <v>0</v>
      </c>
      <c r="F9" s="117" t="str">
        <f t="shared" ref="F9:F24" si="2">IFERROR(E9/B9*100,"-")</f>
        <v>-</v>
      </c>
      <c r="G9" s="117" t="str">
        <f t="shared" ref="G9:G24" si="3">IFERROR(E9/D9*100,"-")</f>
        <v>-</v>
      </c>
      <c r="I9" s="137"/>
      <c r="J9" s="96"/>
      <c r="K9" s="96"/>
      <c r="L9" s="96"/>
      <c r="M9" s="96"/>
      <c r="N9" s="96"/>
      <c r="O9" s="96"/>
      <c r="P9" s="96"/>
    </row>
    <row r="10" spans="1:16" s="5" customFormat="1" x14ac:dyDescent="0.2">
      <c r="A10" s="51" t="s">
        <v>195</v>
      </c>
      <c r="B10" s="22">
        <v>0</v>
      </c>
      <c r="C10" s="22">
        <v>0</v>
      </c>
      <c r="D10" s="22">
        <v>0</v>
      </c>
      <c r="E10" s="22">
        <v>0</v>
      </c>
      <c r="F10" s="118" t="str">
        <f t="shared" si="2"/>
        <v>-</v>
      </c>
      <c r="G10" s="117" t="str">
        <f t="shared" si="3"/>
        <v>-</v>
      </c>
      <c r="I10" s="139"/>
      <c r="J10" s="142"/>
      <c r="K10" s="142"/>
      <c r="L10" s="142"/>
      <c r="M10" s="142"/>
      <c r="N10" s="142"/>
      <c r="O10" s="142"/>
      <c r="P10" s="142"/>
    </row>
    <row r="11" spans="1:16" s="5" customFormat="1" ht="25.5" x14ac:dyDescent="0.2">
      <c r="A11" s="50" t="s">
        <v>105</v>
      </c>
      <c r="B11" s="111">
        <f>B12</f>
        <v>0</v>
      </c>
      <c r="C11" s="111">
        <f t="shared" ref="C11:E11" si="4">C12</f>
        <v>0</v>
      </c>
      <c r="D11" s="111">
        <f t="shared" si="4"/>
        <v>0</v>
      </c>
      <c r="E11" s="111">
        <f t="shared" si="4"/>
        <v>0</v>
      </c>
      <c r="F11" s="117" t="str">
        <f t="shared" si="2"/>
        <v>-</v>
      </c>
      <c r="G11" s="117" t="str">
        <f t="shared" si="3"/>
        <v>-</v>
      </c>
      <c r="I11" s="142"/>
      <c r="J11" s="142"/>
      <c r="K11" s="142"/>
      <c r="L11" s="142"/>
      <c r="M11" s="142"/>
      <c r="N11" s="142"/>
      <c r="O11" s="142"/>
      <c r="P11" s="142"/>
    </row>
    <row r="12" spans="1:16" x14ac:dyDescent="0.2">
      <c r="A12" s="51" t="s">
        <v>196</v>
      </c>
      <c r="B12" s="22">
        <v>0</v>
      </c>
      <c r="C12" s="22">
        <v>0</v>
      </c>
      <c r="D12" s="22">
        <v>0</v>
      </c>
      <c r="E12" s="22">
        <v>0</v>
      </c>
      <c r="F12" s="118" t="str">
        <f t="shared" si="2"/>
        <v>-</v>
      </c>
      <c r="G12" s="117" t="str">
        <f t="shared" si="3"/>
        <v>-</v>
      </c>
    </row>
    <row r="13" spans="1:16" x14ac:dyDescent="0.2">
      <c r="A13" s="51"/>
      <c r="B13" s="112"/>
      <c r="C13" s="112"/>
      <c r="D13" s="112"/>
      <c r="E13" s="112"/>
      <c r="F13" s="118"/>
      <c r="G13" s="117"/>
    </row>
    <row r="14" spans="1:16" x14ac:dyDescent="0.2">
      <c r="A14" s="60" t="s">
        <v>106</v>
      </c>
      <c r="B14" s="114">
        <f>B8</f>
        <v>0</v>
      </c>
      <c r="C14" s="114">
        <f t="shared" ref="C14:E14" si="5">C8</f>
        <v>0</v>
      </c>
      <c r="D14" s="114">
        <f t="shared" si="5"/>
        <v>0</v>
      </c>
      <c r="E14" s="114">
        <f t="shared" si="5"/>
        <v>0</v>
      </c>
      <c r="F14" s="102" t="str">
        <f t="shared" si="2"/>
        <v>-</v>
      </c>
      <c r="G14" s="102" t="str">
        <f t="shared" si="3"/>
        <v>-</v>
      </c>
    </row>
    <row r="15" spans="1:16" x14ac:dyDescent="0.2">
      <c r="A15" s="55"/>
      <c r="B15" s="115"/>
      <c r="C15" s="115"/>
      <c r="D15" s="115"/>
      <c r="E15" s="115"/>
      <c r="F15" s="119"/>
      <c r="G15" s="120"/>
    </row>
    <row r="16" spans="1:16" x14ac:dyDescent="0.2">
      <c r="A16" s="7" t="s">
        <v>107</v>
      </c>
      <c r="B16" s="110"/>
      <c r="C16" s="110"/>
      <c r="D16" s="110"/>
      <c r="E16" s="110"/>
      <c r="F16" s="116" t="str">
        <f t="shared" si="2"/>
        <v>-</v>
      </c>
      <c r="G16" s="116" t="str">
        <f t="shared" si="3"/>
        <v>-</v>
      </c>
    </row>
    <row r="17" spans="1:7" x14ac:dyDescent="0.2">
      <c r="A17" s="54" t="s">
        <v>108</v>
      </c>
      <c r="B17" s="111">
        <f>B18+B20</f>
        <v>0</v>
      </c>
      <c r="C17" s="111">
        <f t="shared" ref="C17:E17" si="6">C18+C20</f>
        <v>0</v>
      </c>
      <c r="D17" s="111">
        <f t="shared" si="6"/>
        <v>0</v>
      </c>
      <c r="E17" s="111">
        <f t="shared" si="6"/>
        <v>0</v>
      </c>
      <c r="F17" s="117" t="str">
        <f t="shared" si="2"/>
        <v>-</v>
      </c>
      <c r="G17" s="117" t="str">
        <f t="shared" si="3"/>
        <v>-</v>
      </c>
    </row>
    <row r="18" spans="1:7" ht="25.5" x14ac:dyDescent="0.2">
      <c r="A18" s="50" t="s">
        <v>214</v>
      </c>
      <c r="B18" s="111">
        <f>B19</f>
        <v>0</v>
      </c>
      <c r="C18" s="111">
        <f t="shared" ref="C18:E18" si="7">C19</f>
        <v>0</v>
      </c>
      <c r="D18" s="111">
        <f t="shared" si="7"/>
        <v>0</v>
      </c>
      <c r="E18" s="111">
        <f t="shared" si="7"/>
        <v>0</v>
      </c>
      <c r="F18" s="117" t="str">
        <f t="shared" si="2"/>
        <v>-</v>
      </c>
      <c r="G18" s="117" t="str">
        <f t="shared" si="3"/>
        <v>-</v>
      </c>
    </row>
    <row r="19" spans="1:7" x14ac:dyDescent="0.2">
      <c r="A19" s="51" t="s">
        <v>215</v>
      </c>
      <c r="B19" s="22">
        <v>0</v>
      </c>
      <c r="C19" s="22">
        <v>0</v>
      </c>
      <c r="D19" s="22">
        <v>0</v>
      </c>
      <c r="E19" s="22">
        <v>0</v>
      </c>
      <c r="F19" s="118" t="str">
        <f t="shared" si="2"/>
        <v>-</v>
      </c>
      <c r="G19" s="117" t="str">
        <f t="shared" si="3"/>
        <v>-</v>
      </c>
    </row>
    <row r="20" spans="1:7" s="5" customFormat="1" ht="25.5" x14ac:dyDescent="0.2">
      <c r="A20" s="50" t="s">
        <v>109</v>
      </c>
      <c r="B20" s="111">
        <f>B21+B22</f>
        <v>0</v>
      </c>
      <c r="C20" s="111">
        <f t="shared" ref="C20:E20" si="8">C21+C22</f>
        <v>0</v>
      </c>
      <c r="D20" s="111">
        <f t="shared" si="8"/>
        <v>0</v>
      </c>
      <c r="E20" s="111">
        <f t="shared" si="8"/>
        <v>0</v>
      </c>
      <c r="F20" s="117" t="str">
        <f t="shared" si="2"/>
        <v>-</v>
      </c>
      <c r="G20" s="117" t="str">
        <f t="shared" si="3"/>
        <v>-</v>
      </c>
    </row>
    <row r="21" spans="1:7" ht="25.5" x14ac:dyDescent="0.2">
      <c r="A21" s="51" t="s">
        <v>110</v>
      </c>
      <c r="B21" s="22">
        <v>0</v>
      </c>
      <c r="C21" s="22">
        <v>0</v>
      </c>
      <c r="D21" s="22">
        <v>0</v>
      </c>
      <c r="E21" s="22">
        <v>0</v>
      </c>
      <c r="F21" s="118" t="str">
        <f t="shared" si="2"/>
        <v>-</v>
      </c>
      <c r="G21" s="117" t="str">
        <f t="shared" si="3"/>
        <v>-</v>
      </c>
    </row>
    <row r="22" spans="1:7" ht="25.5" x14ac:dyDescent="0.2">
      <c r="A22" s="51" t="s">
        <v>247</v>
      </c>
      <c r="B22" s="22">
        <v>0</v>
      </c>
      <c r="C22" s="22">
        <v>0</v>
      </c>
      <c r="D22" s="22">
        <v>0</v>
      </c>
      <c r="E22" s="22">
        <v>0</v>
      </c>
      <c r="F22" s="118" t="str">
        <f t="shared" si="2"/>
        <v>-</v>
      </c>
      <c r="G22" s="117" t="str">
        <f t="shared" si="3"/>
        <v>-</v>
      </c>
    </row>
    <row r="23" spans="1:7" x14ac:dyDescent="0.2">
      <c r="A23" s="51"/>
      <c r="B23" s="112"/>
      <c r="C23" s="112"/>
      <c r="D23" s="112"/>
      <c r="E23" s="112"/>
      <c r="F23" s="118"/>
      <c r="G23" s="118"/>
    </row>
    <row r="24" spans="1:7" x14ac:dyDescent="0.2">
      <c r="A24" s="60" t="s">
        <v>111</v>
      </c>
      <c r="B24" s="114">
        <f>B17</f>
        <v>0</v>
      </c>
      <c r="C24" s="114">
        <f t="shared" ref="C24:E24" si="9">C17</f>
        <v>0</v>
      </c>
      <c r="D24" s="114">
        <f t="shared" si="9"/>
        <v>0</v>
      </c>
      <c r="E24" s="114">
        <f t="shared" si="9"/>
        <v>0</v>
      </c>
      <c r="F24" s="102" t="str">
        <f t="shared" si="2"/>
        <v>-</v>
      </c>
      <c r="G24" s="102" t="str">
        <f t="shared" si="3"/>
        <v>-</v>
      </c>
    </row>
    <row r="25" spans="1:7" x14ac:dyDescent="0.2">
      <c r="B25" s="70"/>
      <c r="C25" s="70"/>
      <c r="D25" s="70"/>
      <c r="E25" s="70"/>
    </row>
    <row r="28" spans="1:7" x14ac:dyDescent="0.2">
      <c r="B28" s="70"/>
      <c r="C28" s="70"/>
      <c r="D28" s="70"/>
      <c r="E28" s="70"/>
      <c r="F28" s="70"/>
      <c r="G28" s="70"/>
    </row>
  </sheetData>
  <mergeCells count="1">
    <mergeCell ref="A3:G3"/>
  </mergeCells>
  <conditionalFormatting sqref="B10:E10">
    <cfRule type="containsBlanks" dxfId="8" priority="4">
      <formula>LEN(TRIM(B10))=0</formula>
    </cfRule>
  </conditionalFormatting>
  <conditionalFormatting sqref="B12:E12">
    <cfRule type="containsBlanks" dxfId="7" priority="3">
      <formula>LEN(TRIM(B12))=0</formula>
    </cfRule>
  </conditionalFormatting>
  <conditionalFormatting sqref="B19:E19">
    <cfRule type="containsBlanks" dxfId="6" priority="2">
      <formula>LEN(TRIM(B19))=0</formula>
    </cfRule>
  </conditionalFormatting>
  <conditionalFormatting sqref="B21:E22">
    <cfRule type="containsBlanks" dxfId="5" priority="1">
      <formula>LEN(TRIM(B21))=0</formula>
    </cfRule>
  </conditionalFormatting>
  <pageMargins left="0.19685039370078741" right="0.19685039370078741" top="0.39370078740157483" bottom="0.39370078740157483" header="0.19685039370078741" footer="0.19685039370078741"/>
  <pageSetup paperSize="9" scale="87" firstPageNumber="9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workbookViewId="0">
      <selection activeCell="G14" sqref="G14"/>
    </sheetView>
  </sheetViews>
  <sheetFormatPr defaultColWidth="9.140625" defaultRowHeight="12.75" x14ac:dyDescent="0.2"/>
  <cols>
    <col min="1" max="1" width="73.7109375" style="1" customWidth="1"/>
    <col min="2" max="3" width="17.28515625" style="1" customWidth="1"/>
    <col min="4" max="4" width="17.7109375" style="1" customWidth="1"/>
    <col min="5" max="5" width="17.28515625" style="1" customWidth="1"/>
    <col min="6" max="6" width="11.140625" style="45" bestFit="1" customWidth="1"/>
    <col min="7" max="7" width="10" style="45" bestFit="1" customWidth="1"/>
    <col min="8" max="16384" width="9.140625" style="1"/>
  </cols>
  <sheetData>
    <row r="1" spans="1:16" s="129" customFormat="1" ht="15.75" x14ac:dyDescent="0.25">
      <c r="A1" s="185" t="s">
        <v>266</v>
      </c>
      <c r="B1" s="185"/>
      <c r="C1" s="185"/>
      <c r="D1" s="185"/>
      <c r="E1" s="185"/>
      <c r="F1" s="185"/>
      <c r="G1" s="185"/>
    </row>
    <row r="2" spans="1:16" x14ac:dyDescent="0.2">
      <c r="A2" s="46"/>
      <c r="B2" s="46"/>
      <c r="C2" s="46"/>
      <c r="D2" s="46"/>
      <c r="E2" s="46"/>
      <c r="F2" s="64"/>
      <c r="G2" s="64"/>
    </row>
    <row r="3" spans="1:16" ht="38.25" x14ac:dyDescent="0.2">
      <c r="A3" s="58" t="s">
        <v>116</v>
      </c>
      <c r="B3" s="29" t="str">
        <f>'Sažetak '!B13</f>
        <v>Ostvarenje / izvršenje 
01.01.-30.06.'25.</v>
      </c>
      <c r="C3" s="29" t="str">
        <f>'Sažetak '!C13</f>
        <v>Izvorni plan 
2026.</v>
      </c>
      <c r="D3" s="29" t="str">
        <f>'Sažetak '!D13</f>
        <v>Tekući plan 
2026.</v>
      </c>
      <c r="E3" s="29" t="str">
        <f>'Sažetak '!E13</f>
        <v>Ostvarenje / izvršenje 
01.01.-30.06.'26.</v>
      </c>
      <c r="F3" s="38" t="s">
        <v>190</v>
      </c>
      <c r="G3" s="38" t="s">
        <v>191</v>
      </c>
    </row>
    <row r="4" spans="1:16" s="4" customFormat="1" ht="11.25" x14ac:dyDescent="0.2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65" t="s">
        <v>113</v>
      </c>
      <c r="G4" s="65" t="s">
        <v>114</v>
      </c>
    </row>
    <row r="5" spans="1:16" ht="18.75" customHeight="1" x14ac:dyDescent="0.2">
      <c r="A5" s="7" t="s">
        <v>127</v>
      </c>
      <c r="B5" s="7"/>
      <c r="C5" s="7"/>
      <c r="D5" s="7"/>
      <c r="E5" s="7"/>
      <c r="F5" s="44"/>
      <c r="G5" s="44"/>
      <c r="I5" s="96"/>
      <c r="J5" s="96"/>
      <c r="K5" s="96"/>
      <c r="L5" s="96"/>
      <c r="M5" s="96"/>
      <c r="N5" s="96"/>
      <c r="O5" s="96"/>
      <c r="P5" s="96"/>
    </row>
    <row r="6" spans="1:16" ht="15.75" x14ac:dyDescent="0.25">
      <c r="A6" s="50" t="s">
        <v>159</v>
      </c>
      <c r="B6" s="62">
        <f>B7</f>
        <v>0</v>
      </c>
      <c r="C6" s="62">
        <f t="shared" ref="C6:E6" si="0">C7</f>
        <v>0</v>
      </c>
      <c r="D6" s="62">
        <f t="shared" si="0"/>
        <v>0</v>
      </c>
      <c r="E6" s="62">
        <f t="shared" si="0"/>
        <v>0</v>
      </c>
      <c r="F6" s="6" t="str">
        <f>IFERROR(E6/B6*100,"-")</f>
        <v>-</v>
      </c>
      <c r="G6" s="6" t="str">
        <f>IFERROR(E6/D6*100,"-")</f>
        <v>-</v>
      </c>
      <c r="H6" s="96"/>
      <c r="I6" s="137"/>
      <c r="J6" s="96"/>
      <c r="K6" s="96"/>
      <c r="L6" s="96"/>
      <c r="M6" s="96"/>
      <c r="N6" s="96"/>
      <c r="O6" s="96"/>
      <c r="P6" s="96"/>
    </row>
    <row r="7" spans="1:16" ht="15.75" x14ac:dyDescent="0.25">
      <c r="A7" s="51" t="s">
        <v>147</v>
      </c>
      <c r="B7" s="108">
        <v>0</v>
      </c>
      <c r="C7" s="108">
        <v>0</v>
      </c>
      <c r="D7" s="108">
        <v>0</v>
      </c>
      <c r="E7" s="108">
        <v>0</v>
      </c>
      <c r="F7" s="12" t="str">
        <f t="shared" ref="F7:F13" si="1">IFERROR(E7/B7*100,"-")</f>
        <v>-</v>
      </c>
      <c r="G7" s="12" t="str">
        <f t="shared" ref="G7:G13" si="2">IFERROR(E7/D7*100,"-")</f>
        <v>-</v>
      </c>
      <c r="I7" s="137"/>
      <c r="J7" s="96"/>
      <c r="K7" s="96"/>
      <c r="L7" s="96"/>
      <c r="M7" s="96"/>
      <c r="N7" s="96"/>
      <c r="O7" s="96"/>
      <c r="P7" s="96"/>
    </row>
    <row r="8" spans="1:16" x14ac:dyDescent="0.2">
      <c r="A8" s="50" t="s">
        <v>161</v>
      </c>
      <c r="B8" s="62">
        <f>B9</f>
        <v>0</v>
      </c>
      <c r="C8" s="62">
        <f t="shared" ref="C8:E8" si="3">C9</f>
        <v>0</v>
      </c>
      <c r="D8" s="62">
        <f t="shared" si="3"/>
        <v>0</v>
      </c>
      <c r="E8" s="62">
        <f t="shared" si="3"/>
        <v>0</v>
      </c>
      <c r="F8" s="6" t="str">
        <f t="shared" si="1"/>
        <v>-</v>
      </c>
      <c r="G8" s="6" t="str">
        <f t="shared" si="2"/>
        <v>-</v>
      </c>
      <c r="I8" s="139"/>
      <c r="J8" s="96"/>
      <c r="K8" s="96"/>
      <c r="L8" s="96"/>
      <c r="M8" s="96"/>
      <c r="N8" s="96"/>
      <c r="O8" s="96"/>
      <c r="P8" s="96"/>
    </row>
    <row r="9" spans="1:16" x14ac:dyDescent="0.2">
      <c r="A9" s="51" t="s">
        <v>150</v>
      </c>
      <c r="B9" s="108">
        <v>0</v>
      </c>
      <c r="C9" s="108">
        <v>0</v>
      </c>
      <c r="D9" s="108">
        <v>0</v>
      </c>
      <c r="E9" s="108">
        <v>0</v>
      </c>
      <c r="F9" s="12" t="str">
        <f t="shared" si="1"/>
        <v>-</v>
      </c>
      <c r="G9" s="12" t="str">
        <f t="shared" si="2"/>
        <v>-</v>
      </c>
    </row>
    <row r="10" spans="1:16" x14ac:dyDescent="0.2">
      <c r="A10" s="50" t="s">
        <v>164</v>
      </c>
      <c r="B10" s="62">
        <f>B11</f>
        <v>0</v>
      </c>
      <c r="C10" s="62">
        <f t="shared" ref="C10:E10" si="4">C11</f>
        <v>0</v>
      </c>
      <c r="D10" s="62">
        <f t="shared" si="4"/>
        <v>0</v>
      </c>
      <c r="E10" s="62">
        <f t="shared" si="4"/>
        <v>0</v>
      </c>
      <c r="F10" s="6" t="str">
        <f t="shared" si="1"/>
        <v>-</v>
      </c>
      <c r="G10" s="6" t="str">
        <f t="shared" si="2"/>
        <v>-</v>
      </c>
    </row>
    <row r="11" spans="1:16" x14ac:dyDescent="0.2">
      <c r="A11" s="51" t="s">
        <v>149</v>
      </c>
      <c r="B11" s="108">
        <v>0</v>
      </c>
      <c r="C11" s="108">
        <v>0</v>
      </c>
      <c r="D11" s="108">
        <v>0</v>
      </c>
      <c r="E11" s="108">
        <v>0</v>
      </c>
      <c r="F11" s="12" t="str">
        <f t="shared" si="1"/>
        <v>-</v>
      </c>
      <c r="G11" s="12" t="str">
        <f t="shared" si="2"/>
        <v>-</v>
      </c>
    </row>
    <row r="12" spans="1:16" x14ac:dyDescent="0.2">
      <c r="A12" s="51"/>
      <c r="B12" s="14"/>
      <c r="C12" s="14"/>
      <c r="D12" s="14"/>
      <c r="E12" s="14"/>
      <c r="F12" s="12"/>
      <c r="G12" s="12"/>
    </row>
    <row r="13" spans="1:16" x14ac:dyDescent="0.2">
      <c r="A13" s="60" t="s">
        <v>106</v>
      </c>
      <c r="B13" s="63">
        <f>B6+B8+B10</f>
        <v>0</v>
      </c>
      <c r="C13" s="63">
        <f t="shared" ref="C13:E13" si="5">C6+C8+C10</f>
        <v>0</v>
      </c>
      <c r="D13" s="63">
        <f t="shared" si="5"/>
        <v>0</v>
      </c>
      <c r="E13" s="63">
        <f t="shared" si="5"/>
        <v>0</v>
      </c>
      <c r="F13" s="97" t="str">
        <f t="shared" si="1"/>
        <v>-</v>
      </c>
      <c r="G13" s="97" t="str">
        <f t="shared" si="2"/>
        <v>-</v>
      </c>
    </row>
    <row r="14" spans="1:16" x14ac:dyDescent="0.2">
      <c r="B14" s="109"/>
      <c r="C14" s="109"/>
      <c r="D14" s="109"/>
      <c r="E14" s="109"/>
    </row>
    <row r="15" spans="1:16" x14ac:dyDescent="0.2">
      <c r="B15" s="109"/>
      <c r="C15" s="109"/>
      <c r="D15" s="109"/>
      <c r="E15" s="109"/>
    </row>
    <row r="16" spans="1:16" ht="17.25" customHeight="1" x14ac:dyDescent="0.2">
      <c r="A16" s="7" t="s">
        <v>128</v>
      </c>
      <c r="B16" s="125"/>
      <c r="C16" s="125"/>
      <c r="D16" s="125"/>
      <c r="E16" s="125"/>
      <c r="F16" s="99"/>
      <c r="G16" s="99"/>
    </row>
    <row r="17" spans="1:7" x14ac:dyDescent="0.2">
      <c r="A17" s="50" t="s">
        <v>159</v>
      </c>
      <c r="B17" s="62">
        <f>B18</f>
        <v>0</v>
      </c>
      <c r="C17" s="62">
        <f t="shared" ref="C17:E17" si="6">C18</f>
        <v>0</v>
      </c>
      <c r="D17" s="62">
        <f t="shared" si="6"/>
        <v>0</v>
      </c>
      <c r="E17" s="62">
        <f t="shared" si="6"/>
        <v>0</v>
      </c>
      <c r="F17" s="6" t="str">
        <f t="shared" ref="F17:F23" si="7">IFERROR(E17/B17*100,"-")</f>
        <v>-</v>
      </c>
      <c r="G17" s="6" t="str">
        <f t="shared" ref="G17:G23" si="8">IFERROR(E17/D17*100,"-")</f>
        <v>-</v>
      </c>
    </row>
    <row r="18" spans="1:7" x14ac:dyDescent="0.2">
      <c r="A18" s="51" t="s">
        <v>147</v>
      </c>
      <c r="B18" s="108">
        <v>0</v>
      </c>
      <c r="C18" s="108">
        <v>0</v>
      </c>
      <c r="D18" s="108">
        <v>0</v>
      </c>
      <c r="E18" s="108">
        <v>0</v>
      </c>
      <c r="F18" s="12" t="str">
        <f t="shared" si="7"/>
        <v>-</v>
      </c>
      <c r="G18" s="12" t="str">
        <f t="shared" si="8"/>
        <v>-</v>
      </c>
    </row>
    <row r="19" spans="1:7" x14ac:dyDescent="0.2">
      <c r="A19" s="50" t="s">
        <v>161</v>
      </c>
      <c r="B19" s="62">
        <f>B20+B21</f>
        <v>0</v>
      </c>
      <c r="C19" s="62">
        <f t="shared" ref="C19:E19" si="9">C20+C21</f>
        <v>0</v>
      </c>
      <c r="D19" s="62">
        <f t="shared" si="9"/>
        <v>0</v>
      </c>
      <c r="E19" s="62">
        <f t="shared" si="9"/>
        <v>0</v>
      </c>
      <c r="F19" s="6" t="str">
        <f t="shared" si="7"/>
        <v>-</v>
      </c>
      <c r="G19" s="6" t="str">
        <f t="shared" si="8"/>
        <v>-</v>
      </c>
    </row>
    <row r="20" spans="1:7" x14ac:dyDescent="0.2">
      <c r="A20" s="51" t="s">
        <v>150</v>
      </c>
      <c r="B20" s="108">
        <v>0</v>
      </c>
      <c r="C20" s="108">
        <v>0</v>
      </c>
      <c r="D20" s="108">
        <v>0</v>
      </c>
      <c r="E20" s="108">
        <v>0</v>
      </c>
      <c r="F20" s="12" t="str">
        <f t="shared" si="7"/>
        <v>-</v>
      </c>
      <c r="G20" s="12" t="str">
        <f t="shared" si="8"/>
        <v>-</v>
      </c>
    </row>
    <row r="21" spans="1:7" x14ac:dyDescent="0.2">
      <c r="A21" s="51" t="s">
        <v>153</v>
      </c>
      <c r="B21" s="108">
        <v>0</v>
      </c>
      <c r="C21" s="108">
        <v>0</v>
      </c>
      <c r="D21" s="108">
        <v>0</v>
      </c>
      <c r="E21" s="108">
        <v>0</v>
      </c>
      <c r="F21" s="12" t="str">
        <f t="shared" si="7"/>
        <v>-</v>
      </c>
      <c r="G21" s="12" t="str">
        <f t="shared" si="8"/>
        <v>-</v>
      </c>
    </row>
    <row r="22" spans="1:7" x14ac:dyDescent="0.2">
      <c r="A22" s="51"/>
      <c r="B22" s="14"/>
      <c r="C22" s="14"/>
      <c r="D22" s="14"/>
      <c r="E22" s="14"/>
      <c r="F22" s="13"/>
      <c r="G22" s="12"/>
    </row>
    <row r="23" spans="1:7" x14ac:dyDescent="0.2">
      <c r="A23" s="60" t="s">
        <v>111</v>
      </c>
      <c r="B23" s="63">
        <f>B17+B19</f>
        <v>0</v>
      </c>
      <c r="C23" s="63">
        <f t="shared" ref="C23:E23" si="10">C17+C19</f>
        <v>0</v>
      </c>
      <c r="D23" s="63">
        <f t="shared" si="10"/>
        <v>0</v>
      </c>
      <c r="E23" s="63">
        <f t="shared" si="10"/>
        <v>0</v>
      </c>
      <c r="F23" s="97" t="str">
        <f t="shared" si="7"/>
        <v>-</v>
      </c>
      <c r="G23" s="97" t="str">
        <f t="shared" si="8"/>
        <v>-</v>
      </c>
    </row>
    <row r="24" spans="1:7" x14ac:dyDescent="0.2">
      <c r="A24" s="51"/>
      <c r="B24" s="11"/>
      <c r="C24" s="11"/>
      <c r="D24" s="11"/>
      <c r="E24" s="11"/>
      <c r="F24" s="12"/>
      <c r="G24" s="12"/>
    </row>
    <row r="25" spans="1:7" x14ac:dyDescent="0.2">
      <c r="A25" s="54"/>
      <c r="B25" s="62"/>
      <c r="C25" s="62"/>
      <c r="D25" s="62"/>
      <c r="E25" s="62"/>
      <c r="F25" s="6"/>
      <c r="G25" s="6"/>
    </row>
  </sheetData>
  <mergeCells count="1">
    <mergeCell ref="A1:G1"/>
  </mergeCells>
  <conditionalFormatting sqref="B7:E7">
    <cfRule type="containsBlanks" dxfId="4" priority="5">
      <formula>LEN(TRIM(B7))=0</formula>
    </cfRule>
  </conditionalFormatting>
  <conditionalFormatting sqref="B9:E9">
    <cfRule type="containsBlanks" dxfId="3" priority="4">
      <formula>LEN(TRIM(B9))=0</formula>
    </cfRule>
  </conditionalFormatting>
  <conditionalFormatting sqref="B11:E11">
    <cfRule type="containsBlanks" dxfId="2" priority="3">
      <formula>LEN(TRIM(B11))=0</formula>
    </cfRule>
  </conditionalFormatting>
  <conditionalFormatting sqref="B18:E18">
    <cfRule type="containsBlanks" dxfId="1" priority="2">
      <formula>LEN(TRIM(B18))=0</formula>
    </cfRule>
  </conditionalFormatting>
  <conditionalFormatting sqref="B20:E21">
    <cfRule type="containsBlanks" dxfId="0" priority="1">
      <formula>LEN(TRIM(B20))=0</formula>
    </cfRule>
  </conditionalFormatting>
  <pageMargins left="0.19685039370078741" right="0.19685039370078741" top="0.39370078740157483" bottom="0.39370078740157483" header="0.19685039370078741" footer="0.19685039370078741"/>
  <pageSetup paperSize="9" scale="87" firstPageNumber="12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2"/>
  <sheetViews>
    <sheetView topLeftCell="A138" zoomScaleNormal="100" workbookViewId="0">
      <selection activeCell="A174" sqref="A174"/>
    </sheetView>
  </sheetViews>
  <sheetFormatPr defaultRowHeight="15" x14ac:dyDescent="0.25"/>
  <cols>
    <col min="1" max="1" width="88.85546875" customWidth="1"/>
    <col min="2" max="4" width="18.85546875" customWidth="1"/>
    <col min="5" max="5" width="12.140625" style="34" bestFit="1" customWidth="1"/>
  </cols>
  <sheetData>
    <row r="1" spans="1:7" ht="19.5" x14ac:dyDescent="0.3">
      <c r="A1" s="178" t="s">
        <v>138</v>
      </c>
      <c r="B1" s="178"/>
      <c r="C1" s="178"/>
      <c r="D1" s="178"/>
      <c r="E1" s="178"/>
    </row>
    <row r="2" spans="1:7" ht="19.5" x14ac:dyDescent="0.3">
      <c r="A2" s="103"/>
      <c r="B2" s="103"/>
      <c r="C2" s="103"/>
      <c r="D2" s="103"/>
      <c r="E2" s="33"/>
    </row>
    <row r="3" spans="1:7" ht="15.75" x14ac:dyDescent="0.25">
      <c r="A3" s="181" t="s">
        <v>139</v>
      </c>
      <c r="B3" s="181"/>
      <c r="C3" s="181"/>
      <c r="D3" s="181"/>
      <c r="E3" s="181"/>
    </row>
    <row r="4" spans="1:7" x14ac:dyDescent="0.25">
      <c r="A4" s="31"/>
      <c r="B4" s="31"/>
      <c r="C4" s="31"/>
      <c r="D4" s="31"/>
      <c r="E4" s="32"/>
    </row>
    <row r="5" spans="1:7" ht="15.75" x14ac:dyDescent="0.25">
      <c r="A5" s="186" t="s">
        <v>267</v>
      </c>
      <c r="B5" s="186"/>
      <c r="C5" s="186"/>
      <c r="D5" s="186"/>
      <c r="E5" s="186"/>
    </row>
    <row r="6" spans="1:7" x14ac:dyDescent="0.25">
      <c r="A6" s="31"/>
      <c r="B6" s="31"/>
      <c r="C6" s="31"/>
      <c r="D6" s="31"/>
      <c r="E6" s="32"/>
    </row>
    <row r="7" spans="1:7" s="129" customFormat="1" ht="15.75" x14ac:dyDescent="0.25">
      <c r="A7" s="185" t="s">
        <v>263</v>
      </c>
      <c r="B7" s="185"/>
      <c r="C7" s="185"/>
      <c r="D7" s="185"/>
      <c r="E7" s="185"/>
      <c r="F7" s="185"/>
      <c r="G7" s="185"/>
    </row>
    <row r="8" spans="1:7" x14ac:dyDescent="0.25">
      <c r="A8" s="31"/>
      <c r="B8" s="31"/>
      <c r="C8" s="31"/>
      <c r="D8" s="31"/>
      <c r="E8" s="32"/>
    </row>
    <row r="9" spans="1:7" s="1" customFormat="1" ht="25.5" x14ac:dyDescent="0.2">
      <c r="A9" s="29" t="s">
        <v>264</v>
      </c>
      <c r="B9" s="29" t="str">
        <f>'Sažetak '!C13</f>
        <v>Izvorni plan 
2026.</v>
      </c>
      <c r="C9" s="29" t="str">
        <f>'Sažetak '!D13</f>
        <v>Tekući plan 
2026.</v>
      </c>
      <c r="D9" s="29" t="str">
        <f>'Sažetak '!E13</f>
        <v>Ostvarenje / izvršenje 
01.01.-30.06.'26.</v>
      </c>
      <c r="E9" s="38" t="s">
        <v>156</v>
      </c>
    </row>
    <row r="10" spans="1:7" s="4" customFormat="1" ht="11.25" x14ac:dyDescent="0.2">
      <c r="A10" s="66">
        <v>1</v>
      </c>
      <c r="B10" s="66">
        <v>2</v>
      </c>
      <c r="C10" s="66">
        <v>3</v>
      </c>
      <c r="D10" s="66">
        <v>4</v>
      </c>
      <c r="E10" s="67" t="s">
        <v>140</v>
      </c>
    </row>
    <row r="11" spans="1:7" s="4" customFormat="1" ht="11.25" x14ac:dyDescent="0.2">
      <c r="A11" s="100"/>
      <c r="B11" s="66"/>
      <c r="C11" s="66"/>
      <c r="D11" s="66"/>
      <c r="E11" s="67"/>
    </row>
    <row r="12" spans="1:7" x14ac:dyDescent="0.25">
      <c r="A12" s="7" t="s">
        <v>273</v>
      </c>
      <c r="B12" s="157">
        <v>1873383</v>
      </c>
      <c r="C12" s="157">
        <v>1873383</v>
      </c>
      <c r="D12" s="157">
        <v>803034.48</v>
      </c>
      <c r="E12" s="157">
        <v>42.87</v>
      </c>
    </row>
    <row r="13" spans="1:7" x14ac:dyDescent="0.25">
      <c r="A13" s="126" t="s">
        <v>274</v>
      </c>
      <c r="B13" s="62">
        <v>1873383</v>
      </c>
      <c r="C13" s="62">
        <v>1873383</v>
      </c>
      <c r="D13" s="62">
        <v>803034.48</v>
      </c>
      <c r="E13" s="62">
        <v>42.87</v>
      </c>
    </row>
    <row r="14" spans="1:7" s="95" customFormat="1" x14ac:dyDescent="0.25">
      <c r="A14" s="128" t="s">
        <v>275</v>
      </c>
      <c r="B14" s="62"/>
      <c r="C14" s="62"/>
      <c r="D14" s="62"/>
      <c r="E14" s="62"/>
    </row>
    <row r="15" spans="1:7" s="95" customFormat="1" x14ac:dyDescent="0.25">
      <c r="A15" s="127" t="s">
        <v>147</v>
      </c>
      <c r="B15" s="147">
        <v>108760</v>
      </c>
      <c r="C15" s="147">
        <v>108760</v>
      </c>
      <c r="D15" s="147">
        <v>6192.98</v>
      </c>
      <c r="E15" s="147">
        <v>5.69</v>
      </c>
    </row>
    <row r="16" spans="1:7" s="95" customFormat="1" x14ac:dyDescent="0.25">
      <c r="A16" s="127" t="s">
        <v>154</v>
      </c>
      <c r="B16" s="147">
        <v>4415</v>
      </c>
      <c r="C16" s="147">
        <v>4415</v>
      </c>
      <c r="D16" s="147">
        <v>3309.4</v>
      </c>
      <c r="E16" s="147">
        <v>74.959999999999994</v>
      </c>
    </row>
    <row r="17" spans="1:5" s="95" customFormat="1" x14ac:dyDescent="0.25">
      <c r="A17" s="127" t="s">
        <v>150</v>
      </c>
      <c r="B17" s="147">
        <v>5850</v>
      </c>
      <c r="C17" s="147">
        <v>5850</v>
      </c>
      <c r="D17" s="147">
        <v>2945.95</v>
      </c>
      <c r="E17" s="147">
        <v>50.36</v>
      </c>
    </row>
    <row r="18" spans="1:5" s="95" customFormat="1" x14ac:dyDescent="0.25">
      <c r="A18" s="127" t="s">
        <v>153</v>
      </c>
      <c r="B18" s="147">
        <v>91845</v>
      </c>
      <c r="C18" s="147">
        <v>91845</v>
      </c>
      <c r="D18" s="147">
        <v>45585.81</v>
      </c>
      <c r="E18" s="147">
        <v>49.63</v>
      </c>
    </row>
    <row r="19" spans="1:5" s="95" customFormat="1" x14ac:dyDescent="0.25">
      <c r="A19" s="127" t="s">
        <v>301</v>
      </c>
      <c r="B19" s="147">
        <v>7585</v>
      </c>
      <c r="C19" s="147">
        <v>7585</v>
      </c>
      <c r="D19" s="147">
        <v>0</v>
      </c>
      <c r="E19" s="147">
        <v>0</v>
      </c>
    </row>
    <row r="20" spans="1:5" s="95" customFormat="1" x14ac:dyDescent="0.25">
      <c r="A20" s="127" t="s">
        <v>152</v>
      </c>
      <c r="B20" s="147">
        <v>1124510</v>
      </c>
      <c r="C20" s="147">
        <v>1124510</v>
      </c>
      <c r="D20" s="147">
        <v>577265.92000000004</v>
      </c>
      <c r="E20" s="147">
        <v>51.33</v>
      </c>
    </row>
    <row r="21" spans="1:5" s="95" customFormat="1" x14ac:dyDescent="0.25">
      <c r="A21" s="127" t="s">
        <v>302</v>
      </c>
      <c r="B21" s="147">
        <v>14660</v>
      </c>
      <c r="C21" s="147">
        <v>14660</v>
      </c>
      <c r="D21" s="147">
        <v>9686.42</v>
      </c>
      <c r="E21" s="147">
        <v>66.069999999999993</v>
      </c>
    </row>
    <row r="22" spans="1:5" s="95" customFormat="1" x14ac:dyDescent="0.25">
      <c r="A22" s="127" t="s">
        <v>303</v>
      </c>
      <c r="B22" s="147">
        <v>514408</v>
      </c>
      <c r="C22" s="147">
        <v>514408</v>
      </c>
      <c r="D22" s="147">
        <v>157478</v>
      </c>
      <c r="E22" s="147">
        <v>30.61</v>
      </c>
    </row>
    <row r="23" spans="1:5" s="95" customFormat="1" x14ac:dyDescent="0.25">
      <c r="A23" s="127" t="s">
        <v>193</v>
      </c>
      <c r="B23" s="147">
        <v>1350</v>
      </c>
      <c r="C23" s="147">
        <v>1350</v>
      </c>
      <c r="D23" s="147">
        <v>570</v>
      </c>
      <c r="E23" s="147">
        <v>42.22</v>
      </c>
    </row>
    <row r="24" spans="1:5" s="95" customFormat="1" x14ac:dyDescent="0.25">
      <c r="A24" s="127" t="s">
        <v>148</v>
      </c>
      <c r="B24" s="147">
        <v>0</v>
      </c>
      <c r="C24" s="147">
        <v>0</v>
      </c>
      <c r="D24" s="147">
        <v>0</v>
      </c>
      <c r="E24" s="147">
        <v>0</v>
      </c>
    </row>
    <row r="25" spans="1:5" s="95" customFormat="1" x14ac:dyDescent="0.25">
      <c r="A25" s="160" t="s">
        <v>276</v>
      </c>
      <c r="B25" s="161"/>
      <c r="C25" s="161"/>
      <c r="D25" s="161"/>
      <c r="E25" s="165"/>
    </row>
    <row r="26" spans="1:5" s="95" customFormat="1" x14ac:dyDescent="0.25">
      <c r="A26" s="153" t="s">
        <v>304</v>
      </c>
      <c r="B26" s="154">
        <v>616408</v>
      </c>
      <c r="C26" s="154">
        <v>616408</v>
      </c>
      <c r="D26" s="154">
        <v>157478</v>
      </c>
      <c r="E26" s="166">
        <v>25.55</v>
      </c>
    </row>
    <row r="27" spans="1:5" s="95" customFormat="1" x14ac:dyDescent="0.25">
      <c r="A27" s="171" t="s">
        <v>147</v>
      </c>
      <c r="B27" s="173">
        <v>101000</v>
      </c>
      <c r="C27" s="173">
        <v>101000</v>
      </c>
      <c r="D27" s="173">
        <v>0</v>
      </c>
      <c r="E27" s="174">
        <v>0</v>
      </c>
    </row>
    <row r="28" spans="1:5" s="95" customFormat="1" x14ac:dyDescent="0.25">
      <c r="A28" s="170" t="s">
        <v>28</v>
      </c>
      <c r="B28" s="161">
        <v>1000</v>
      </c>
      <c r="C28" s="161">
        <v>1000</v>
      </c>
      <c r="D28" s="161">
        <v>0</v>
      </c>
      <c r="E28" s="165">
        <v>0</v>
      </c>
    </row>
    <row r="29" spans="1:5" s="95" customFormat="1" x14ac:dyDescent="0.25">
      <c r="A29" s="170" t="s">
        <v>96</v>
      </c>
      <c r="B29" s="161">
        <v>100000</v>
      </c>
      <c r="C29" s="161">
        <v>100000</v>
      </c>
      <c r="D29" s="161">
        <v>0</v>
      </c>
      <c r="E29" s="165">
        <v>0</v>
      </c>
    </row>
    <row r="30" spans="1:5" s="95" customFormat="1" x14ac:dyDescent="0.25">
      <c r="A30" s="171" t="s">
        <v>153</v>
      </c>
      <c r="B30" s="173">
        <v>1000</v>
      </c>
      <c r="C30" s="173">
        <v>1000</v>
      </c>
      <c r="D30" s="173">
        <v>0</v>
      </c>
      <c r="E30" s="174">
        <v>0</v>
      </c>
    </row>
    <row r="31" spans="1:5" s="95" customFormat="1" x14ac:dyDescent="0.25">
      <c r="A31" s="170" t="s">
        <v>96</v>
      </c>
      <c r="B31" s="161">
        <v>1000</v>
      </c>
      <c r="C31" s="161">
        <v>1000</v>
      </c>
      <c r="D31" s="161">
        <v>0</v>
      </c>
      <c r="E31" s="165">
        <v>0</v>
      </c>
    </row>
    <row r="32" spans="1:5" s="95" customFormat="1" x14ac:dyDescent="0.25">
      <c r="A32" s="171" t="s">
        <v>303</v>
      </c>
      <c r="B32" s="173">
        <v>514408</v>
      </c>
      <c r="C32" s="173">
        <v>514408</v>
      </c>
      <c r="D32" s="173">
        <v>157478</v>
      </c>
      <c r="E32" s="174">
        <v>30.61</v>
      </c>
    </row>
    <row r="33" spans="1:5" s="95" customFormat="1" x14ac:dyDescent="0.25">
      <c r="A33" s="170" t="s">
        <v>96</v>
      </c>
      <c r="B33" s="161">
        <v>312586</v>
      </c>
      <c r="C33" s="161">
        <v>312586</v>
      </c>
      <c r="D33" s="161">
        <v>150396.04</v>
      </c>
      <c r="E33" s="165">
        <v>48.11</v>
      </c>
    </row>
    <row r="34" spans="1:5" s="95" customFormat="1" x14ac:dyDescent="0.25">
      <c r="A34" s="172" t="s">
        <v>98</v>
      </c>
      <c r="B34" s="173">
        <v>0</v>
      </c>
      <c r="C34" s="173">
        <v>0</v>
      </c>
      <c r="D34" s="173">
        <v>150396.04</v>
      </c>
      <c r="E34" s="165"/>
    </row>
    <row r="35" spans="1:5" s="95" customFormat="1" x14ac:dyDescent="0.25">
      <c r="A35" s="170" t="s">
        <v>28</v>
      </c>
      <c r="B35" s="161">
        <v>7500</v>
      </c>
      <c r="C35" s="161">
        <v>7500</v>
      </c>
      <c r="D35" s="161">
        <v>800</v>
      </c>
      <c r="E35" s="165">
        <v>10.67</v>
      </c>
    </row>
    <row r="36" spans="1:5" s="95" customFormat="1" x14ac:dyDescent="0.25">
      <c r="A36" s="172" t="s">
        <v>44</v>
      </c>
      <c r="B36" s="173">
        <v>0</v>
      </c>
      <c r="C36" s="173">
        <v>0</v>
      </c>
      <c r="D36" s="173">
        <v>800</v>
      </c>
      <c r="E36" s="165"/>
    </row>
    <row r="37" spans="1:5" s="95" customFormat="1" x14ac:dyDescent="0.25">
      <c r="A37" s="170" t="s">
        <v>80</v>
      </c>
      <c r="B37" s="161">
        <v>40000</v>
      </c>
      <c r="C37" s="161">
        <v>40000</v>
      </c>
      <c r="D37" s="161">
        <v>0</v>
      </c>
      <c r="E37" s="165">
        <v>0</v>
      </c>
    </row>
    <row r="38" spans="1:5" s="95" customFormat="1" x14ac:dyDescent="0.25">
      <c r="A38" s="170" t="s">
        <v>96</v>
      </c>
      <c r="B38" s="161">
        <v>154322</v>
      </c>
      <c r="C38" s="161">
        <v>154322</v>
      </c>
      <c r="D38" s="161">
        <v>6281.96</v>
      </c>
      <c r="E38" s="165">
        <v>4.07</v>
      </c>
    </row>
    <row r="39" spans="1:5" s="95" customFormat="1" x14ac:dyDescent="0.25">
      <c r="A39" s="172" t="s">
        <v>98</v>
      </c>
      <c r="B39" s="173">
        <v>0</v>
      </c>
      <c r="C39" s="173">
        <v>0</v>
      </c>
      <c r="D39" s="173">
        <v>6281.96</v>
      </c>
      <c r="E39" s="165"/>
    </row>
    <row r="40" spans="1:5" s="95" customFormat="1" x14ac:dyDescent="0.25">
      <c r="A40" s="143" t="s">
        <v>286</v>
      </c>
      <c r="B40" s="155">
        <v>28605</v>
      </c>
      <c r="C40" s="155">
        <v>28605</v>
      </c>
      <c r="D40" s="155">
        <v>14179.4</v>
      </c>
      <c r="E40" s="155">
        <v>49.57</v>
      </c>
    </row>
    <row r="41" spans="1:5" s="95" customFormat="1" x14ac:dyDescent="0.25">
      <c r="A41" s="144" t="s">
        <v>147</v>
      </c>
      <c r="B41" s="148">
        <v>6360</v>
      </c>
      <c r="C41" s="148">
        <v>6360</v>
      </c>
      <c r="D41" s="148">
        <v>4492.9799999999996</v>
      </c>
      <c r="E41" s="148">
        <v>70.64</v>
      </c>
    </row>
    <row r="42" spans="1:5" s="95" customFormat="1" x14ac:dyDescent="0.25">
      <c r="A42" s="146" t="s">
        <v>21</v>
      </c>
      <c r="B42" s="62">
        <v>5915</v>
      </c>
      <c r="C42" s="62">
        <v>5915</v>
      </c>
      <c r="D42" s="62">
        <v>4236.7299999999996</v>
      </c>
      <c r="E42" s="62">
        <v>71.63</v>
      </c>
    </row>
    <row r="43" spans="1:5" s="95" customFormat="1" x14ac:dyDescent="0.25">
      <c r="A43" s="145" t="s">
        <v>23</v>
      </c>
      <c r="B43" s="14">
        <v>0</v>
      </c>
      <c r="C43" s="148">
        <v>0</v>
      </c>
      <c r="D43" s="14">
        <v>3465</v>
      </c>
      <c r="E43" s="14"/>
    </row>
    <row r="44" spans="1:5" s="95" customFormat="1" x14ac:dyDescent="0.25">
      <c r="A44" s="145" t="s">
        <v>25</v>
      </c>
      <c r="B44" s="14">
        <v>0</v>
      </c>
      <c r="C44" s="14">
        <v>0</v>
      </c>
      <c r="D44" s="14">
        <v>200</v>
      </c>
      <c r="E44" s="62"/>
    </row>
    <row r="45" spans="1:5" s="69" customFormat="1" x14ac:dyDescent="0.25">
      <c r="A45" s="145" t="s">
        <v>27</v>
      </c>
      <c r="B45" s="14">
        <v>0</v>
      </c>
      <c r="C45" s="14">
        <v>0</v>
      </c>
      <c r="D45" s="14">
        <v>571.73</v>
      </c>
      <c r="E45" s="14"/>
    </row>
    <row r="46" spans="1:5" s="69" customFormat="1" x14ac:dyDescent="0.25">
      <c r="A46" s="146" t="s">
        <v>28</v>
      </c>
      <c r="B46" s="62">
        <v>445</v>
      </c>
      <c r="C46" s="62">
        <v>445</v>
      </c>
      <c r="D46" s="62">
        <v>256.25</v>
      </c>
      <c r="E46" s="168">
        <v>57.58</v>
      </c>
    </row>
    <row r="47" spans="1:5" s="69" customFormat="1" x14ac:dyDescent="0.25">
      <c r="A47" s="145" t="s">
        <v>31</v>
      </c>
      <c r="B47" s="14">
        <v>0</v>
      </c>
      <c r="C47" s="14">
        <v>0</v>
      </c>
      <c r="D47" s="14">
        <v>256.25</v>
      </c>
      <c r="E47" s="149"/>
    </row>
    <row r="48" spans="1:5" s="69" customFormat="1" x14ac:dyDescent="0.25">
      <c r="A48" s="144" t="s">
        <v>301</v>
      </c>
      <c r="B48" s="14">
        <v>7585</v>
      </c>
      <c r="C48" s="14">
        <v>7585</v>
      </c>
      <c r="D48" s="14">
        <v>0</v>
      </c>
      <c r="E48" s="149">
        <v>0</v>
      </c>
    </row>
    <row r="49" spans="1:5" s="69" customFormat="1" x14ac:dyDescent="0.25">
      <c r="A49" s="146" t="s">
        <v>21</v>
      </c>
      <c r="B49" s="62">
        <v>7050</v>
      </c>
      <c r="C49" s="62">
        <v>7050</v>
      </c>
      <c r="D49" s="62">
        <v>0</v>
      </c>
      <c r="E49" s="168">
        <v>0</v>
      </c>
    </row>
    <row r="50" spans="1:5" s="69" customFormat="1" x14ac:dyDescent="0.25">
      <c r="A50" s="146" t="s">
        <v>28</v>
      </c>
      <c r="B50" s="62">
        <v>535</v>
      </c>
      <c r="C50" s="62">
        <v>535</v>
      </c>
      <c r="D50" s="62">
        <v>0</v>
      </c>
      <c r="E50" s="168">
        <v>0</v>
      </c>
    </row>
    <row r="51" spans="1:5" s="69" customFormat="1" x14ac:dyDescent="0.25">
      <c r="A51" s="169" t="s">
        <v>302</v>
      </c>
      <c r="B51" s="14">
        <v>14660</v>
      </c>
      <c r="C51" s="14">
        <v>14660</v>
      </c>
      <c r="D51" s="14">
        <v>9686.42</v>
      </c>
      <c r="E51" s="149">
        <v>66.069999999999993</v>
      </c>
    </row>
    <row r="52" spans="1:5" s="69" customFormat="1" x14ac:dyDescent="0.25">
      <c r="A52" s="146" t="s">
        <v>21</v>
      </c>
      <c r="B52" s="62">
        <v>11865</v>
      </c>
      <c r="C52" s="62">
        <v>11865</v>
      </c>
      <c r="D52" s="62">
        <v>6847.32</v>
      </c>
      <c r="E52" s="168">
        <v>57.71</v>
      </c>
    </row>
    <row r="53" spans="1:5" s="69" customFormat="1" x14ac:dyDescent="0.25">
      <c r="A53" s="145" t="s">
        <v>23</v>
      </c>
      <c r="B53" s="14">
        <v>0</v>
      </c>
      <c r="C53" s="14">
        <v>0</v>
      </c>
      <c r="D53" s="14">
        <v>5362.5</v>
      </c>
      <c r="E53" s="149"/>
    </row>
    <row r="54" spans="1:5" s="69" customFormat="1" x14ac:dyDescent="0.25">
      <c r="A54" s="145" t="s">
        <v>25</v>
      </c>
      <c r="B54" s="14">
        <v>0</v>
      </c>
      <c r="C54" s="14">
        <v>0</v>
      </c>
      <c r="D54" s="14">
        <v>600</v>
      </c>
      <c r="E54" s="149"/>
    </row>
    <row r="55" spans="1:5" s="69" customFormat="1" x14ac:dyDescent="0.25">
      <c r="A55" s="145" t="s">
        <v>27</v>
      </c>
      <c r="B55" s="14">
        <v>0</v>
      </c>
      <c r="C55" s="14">
        <v>0</v>
      </c>
      <c r="D55" s="14">
        <v>884.82</v>
      </c>
      <c r="E55" s="149"/>
    </row>
    <row r="56" spans="1:5" s="69" customFormat="1" x14ac:dyDescent="0.25">
      <c r="A56" s="146" t="s">
        <v>28</v>
      </c>
      <c r="B56" s="62">
        <v>890</v>
      </c>
      <c r="C56" s="62">
        <v>890</v>
      </c>
      <c r="D56" s="62">
        <v>566.94000000000005</v>
      </c>
      <c r="E56" s="168">
        <v>63.7</v>
      </c>
    </row>
    <row r="57" spans="1:5" s="69" customFormat="1" x14ac:dyDescent="0.25">
      <c r="A57" s="145" t="s">
        <v>30</v>
      </c>
      <c r="B57" s="14">
        <v>0</v>
      </c>
      <c r="C57" s="14">
        <v>0</v>
      </c>
      <c r="D57" s="14">
        <v>90</v>
      </c>
      <c r="E57" s="149"/>
    </row>
    <row r="58" spans="1:5" s="69" customFormat="1" x14ac:dyDescent="0.25">
      <c r="A58" s="145" t="s">
        <v>31</v>
      </c>
      <c r="B58" s="14">
        <v>0</v>
      </c>
      <c r="C58" s="14">
        <v>0</v>
      </c>
      <c r="D58" s="14">
        <v>476.94</v>
      </c>
      <c r="E58" s="149"/>
    </row>
    <row r="59" spans="1:5" s="69" customFormat="1" x14ac:dyDescent="0.25">
      <c r="A59" s="146" t="s">
        <v>21</v>
      </c>
      <c r="B59" s="14">
        <v>1770</v>
      </c>
      <c r="C59" s="14">
        <v>1770</v>
      </c>
      <c r="D59" s="14">
        <v>2114.48</v>
      </c>
      <c r="E59" s="149">
        <v>119.46</v>
      </c>
    </row>
    <row r="60" spans="1:5" s="69" customFormat="1" x14ac:dyDescent="0.25">
      <c r="A60" s="145" t="s">
        <v>23</v>
      </c>
      <c r="B60" s="14">
        <v>0</v>
      </c>
      <c r="C60" s="14">
        <v>0</v>
      </c>
      <c r="D60" s="14">
        <v>1815</v>
      </c>
      <c r="E60" s="149"/>
    </row>
    <row r="61" spans="1:5" s="69" customFormat="1" x14ac:dyDescent="0.25">
      <c r="A61" s="145" t="s">
        <v>27</v>
      </c>
      <c r="B61" s="14">
        <v>0</v>
      </c>
      <c r="C61" s="14">
        <v>0</v>
      </c>
      <c r="D61" s="14">
        <v>299.48</v>
      </c>
      <c r="E61" s="149"/>
    </row>
    <row r="62" spans="1:5" s="69" customFormat="1" x14ac:dyDescent="0.25">
      <c r="A62" s="146" t="s">
        <v>28</v>
      </c>
      <c r="B62" s="14">
        <v>135</v>
      </c>
      <c r="C62" s="14">
        <v>135</v>
      </c>
      <c r="D62" s="14">
        <v>157.68</v>
      </c>
      <c r="E62" s="149">
        <v>116.8</v>
      </c>
    </row>
    <row r="63" spans="1:5" s="69" customFormat="1" x14ac:dyDescent="0.25">
      <c r="A63" s="145" t="s">
        <v>31</v>
      </c>
      <c r="B63" s="14">
        <v>0</v>
      </c>
      <c r="C63" s="14">
        <v>0</v>
      </c>
      <c r="D63" s="14">
        <v>157.68</v>
      </c>
      <c r="E63" s="149"/>
    </row>
    <row r="64" spans="1:5" s="95" customFormat="1" x14ac:dyDescent="0.25">
      <c r="A64" s="152" t="s">
        <v>287</v>
      </c>
      <c r="B64" s="155">
        <v>2000</v>
      </c>
      <c r="C64" s="155">
        <v>2000</v>
      </c>
      <c r="D64" s="155">
        <v>0</v>
      </c>
      <c r="E64" s="155">
        <v>0</v>
      </c>
    </row>
    <row r="65" spans="1:5" s="95" customFormat="1" x14ac:dyDescent="0.25">
      <c r="A65" s="144" t="s">
        <v>152</v>
      </c>
      <c r="B65" s="148">
        <v>2000</v>
      </c>
      <c r="C65" s="148">
        <v>2000</v>
      </c>
      <c r="D65" s="148">
        <v>0</v>
      </c>
      <c r="E65" s="148">
        <v>0</v>
      </c>
    </row>
    <row r="66" spans="1:5" s="95" customFormat="1" x14ac:dyDescent="0.25">
      <c r="A66" s="146" t="s">
        <v>28</v>
      </c>
      <c r="B66" s="62">
        <v>2000</v>
      </c>
      <c r="C66" s="62">
        <v>2000</v>
      </c>
      <c r="D66" s="62">
        <v>0</v>
      </c>
      <c r="E66" s="62">
        <v>0</v>
      </c>
    </row>
    <row r="67" spans="1:5" s="95" customFormat="1" x14ac:dyDescent="0.25">
      <c r="A67" s="162" t="s">
        <v>277</v>
      </c>
      <c r="B67" s="163">
        <v>60664</v>
      </c>
      <c r="C67" s="163">
        <v>60664</v>
      </c>
      <c r="D67" s="163">
        <v>25380.78</v>
      </c>
      <c r="E67" s="163">
        <v>41.84</v>
      </c>
    </row>
    <row r="68" spans="1:5" s="95" customFormat="1" x14ac:dyDescent="0.25">
      <c r="A68" s="151" t="s">
        <v>288</v>
      </c>
      <c r="B68" s="154">
        <v>18934</v>
      </c>
      <c r="C68" s="154">
        <v>18934</v>
      </c>
      <c r="D68" s="154">
        <v>1512.5</v>
      </c>
      <c r="E68" s="154">
        <v>7.99</v>
      </c>
    </row>
    <row r="69" spans="1:5" s="69" customFormat="1" x14ac:dyDescent="0.25">
      <c r="A69" s="144" t="s">
        <v>147</v>
      </c>
      <c r="B69" s="14">
        <v>0</v>
      </c>
      <c r="C69" s="14">
        <v>0</v>
      </c>
      <c r="D69" s="14">
        <v>300</v>
      </c>
      <c r="E69" s="149">
        <v>0</v>
      </c>
    </row>
    <row r="70" spans="1:5" s="69" customFormat="1" x14ac:dyDescent="0.25">
      <c r="A70" s="146" t="s">
        <v>28</v>
      </c>
      <c r="B70" s="62">
        <v>0</v>
      </c>
      <c r="C70" s="62">
        <v>0</v>
      </c>
      <c r="D70" s="62">
        <v>300</v>
      </c>
      <c r="E70" s="168">
        <v>0</v>
      </c>
    </row>
    <row r="71" spans="1:5" s="69" customFormat="1" x14ac:dyDescent="0.25">
      <c r="A71" s="145" t="s">
        <v>59</v>
      </c>
      <c r="B71" s="14">
        <v>0</v>
      </c>
      <c r="C71" s="14">
        <v>0</v>
      </c>
      <c r="D71" s="14">
        <v>300</v>
      </c>
      <c r="E71" s="149"/>
    </row>
    <row r="72" spans="1:5" s="69" customFormat="1" x14ac:dyDescent="0.25">
      <c r="A72" s="144" t="s">
        <v>154</v>
      </c>
      <c r="B72" s="14">
        <v>1004</v>
      </c>
      <c r="C72" s="14">
        <v>1004</v>
      </c>
      <c r="D72" s="14">
        <v>1212.5</v>
      </c>
      <c r="E72" s="149">
        <v>120.77</v>
      </c>
    </row>
    <row r="73" spans="1:5" s="69" customFormat="1" x14ac:dyDescent="0.25">
      <c r="A73" s="146" t="s">
        <v>80</v>
      </c>
      <c r="B73" s="62">
        <v>1004</v>
      </c>
      <c r="C73" s="62">
        <v>1004</v>
      </c>
      <c r="D73" s="62">
        <v>1212.5</v>
      </c>
      <c r="E73" s="168">
        <v>120.77</v>
      </c>
    </row>
    <row r="74" spans="1:5" s="69" customFormat="1" x14ac:dyDescent="0.25">
      <c r="A74" s="145" t="s">
        <v>84</v>
      </c>
      <c r="B74" s="14">
        <v>0</v>
      </c>
      <c r="C74" s="14">
        <v>0</v>
      </c>
      <c r="D74" s="14">
        <v>1212.5</v>
      </c>
      <c r="E74" s="149"/>
    </row>
    <row r="75" spans="1:5" s="69" customFormat="1" x14ac:dyDescent="0.25">
      <c r="A75" s="144" t="s">
        <v>150</v>
      </c>
      <c r="B75" s="14">
        <v>950</v>
      </c>
      <c r="C75" s="14">
        <v>950</v>
      </c>
      <c r="D75" s="14">
        <v>0</v>
      </c>
      <c r="E75" s="149">
        <v>0</v>
      </c>
    </row>
    <row r="76" spans="1:5" s="69" customFormat="1" x14ac:dyDescent="0.25">
      <c r="A76" s="146" t="s">
        <v>28</v>
      </c>
      <c r="B76" s="62">
        <v>950</v>
      </c>
      <c r="C76" s="62">
        <v>950</v>
      </c>
      <c r="D76" s="62">
        <v>0</v>
      </c>
      <c r="E76" s="168">
        <v>0</v>
      </c>
    </row>
    <row r="77" spans="1:5" s="69" customFormat="1" x14ac:dyDescent="0.25">
      <c r="A77" s="145" t="s">
        <v>152</v>
      </c>
      <c r="B77" s="14">
        <v>16080</v>
      </c>
      <c r="C77" s="14">
        <v>16080</v>
      </c>
      <c r="D77" s="14">
        <v>0</v>
      </c>
      <c r="E77" s="149">
        <v>0</v>
      </c>
    </row>
    <row r="78" spans="1:5" s="69" customFormat="1" x14ac:dyDescent="0.25">
      <c r="A78" s="146" t="s">
        <v>68</v>
      </c>
      <c r="B78" s="62">
        <v>15600</v>
      </c>
      <c r="C78" s="62">
        <v>15600</v>
      </c>
      <c r="D78" s="62">
        <v>0</v>
      </c>
      <c r="E78" s="168">
        <v>0</v>
      </c>
    </row>
    <row r="79" spans="1:5" s="69" customFormat="1" x14ac:dyDescent="0.25">
      <c r="A79" s="146" t="s">
        <v>80</v>
      </c>
      <c r="B79" s="14">
        <v>480</v>
      </c>
      <c r="C79" s="14">
        <v>480</v>
      </c>
      <c r="D79" s="14">
        <v>0</v>
      </c>
      <c r="E79" s="149">
        <v>0</v>
      </c>
    </row>
    <row r="80" spans="1:5" x14ac:dyDescent="0.25">
      <c r="A80" s="68" t="s">
        <v>193</v>
      </c>
      <c r="B80" s="14">
        <v>900</v>
      </c>
      <c r="C80" s="14">
        <v>900</v>
      </c>
      <c r="D80" s="14">
        <v>0</v>
      </c>
      <c r="E80" s="149">
        <v>0</v>
      </c>
    </row>
    <row r="81" spans="1:5" x14ac:dyDescent="0.25">
      <c r="A81" s="150" t="s">
        <v>28</v>
      </c>
      <c r="B81" s="62">
        <v>900</v>
      </c>
      <c r="C81" s="62">
        <v>900</v>
      </c>
      <c r="D81" s="62">
        <v>0</v>
      </c>
      <c r="E81" s="168">
        <v>0</v>
      </c>
    </row>
    <row r="82" spans="1:5" x14ac:dyDescent="0.25">
      <c r="A82" s="153" t="s">
        <v>278</v>
      </c>
      <c r="B82" s="154">
        <v>39900</v>
      </c>
      <c r="C82" s="154">
        <v>39900</v>
      </c>
      <c r="D82" s="154">
        <v>22468.28</v>
      </c>
      <c r="E82" s="166">
        <v>56.31</v>
      </c>
    </row>
    <row r="83" spans="1:5" x14ac:dyDescent="0.25">
      <c r="A83" s="51" t="s">
        <v>150</v>
      </c>
      <c r="B83" s="14">
        <v>4900</v>
      </c>
      <c r="C83" s="14">
        <v>4900</v>
      </c>
      <c r="D83" s="14">
        <v>2945.95</v>
      </c>
      <c r="E83" s="149">
        <v>60.12</v>
      </c>
    </row>
    <row r="84" spans="1:5" x14ac:dyDescent="0.25">
      <c r="A84" s="150" t="s">
        <v>28</v>
      </c>
      <c r="B84" s="62">
        <v>4900</v>
      </c>
      <c r="C84" s="62">
        <v>4900</v>
      </c>
      <c r="D84" s="62">
        <v>2945.95</v>
      </c>
      <c r="E84" s="168">
        <v>60.12</v>
      </c>
    </row>
    <row r="85" spans="1:5" x14ac:dyDescent="0.25">
      <c r="A85" s="68" t="s">
        <v>36</v>
      </c>
      <c r="B85" s="14">
        <v>0</v>
      </c>
      <c r="C85" s="14">
        <v>0</v>
      </c>
      <c r="D85" s="14">
        <v>2945.95</v>
      </c>
      <c r="E85" s="149"/>
    </row>
    <row r="86" spans="1:5" x14ac:dyDescent="0.25">
      <c r="A86" s="51" t="s">
        <v>152</v>
      </c>
      <c r="B86" s="14">
        <v>35000</v>
      </c>
      <c r="C86" s="14">
        <v>35000</v>
      </c>
      <c r="D86" s="14">
        <v>19522.330000000002</v>
      </c>
      <c r="E86" s="149">
        <v>55.78</v>
      </c>
    </row>
    <row r="87" spans="1:5" x14ac:dyDescent="0.25">
      <c r="A87" s="150" t="s">
        <v>28</v>
      </c>
      <c r="B87" s="62">
        <v>35000</v>
      </c>
      <c r="C87" s="62">
        <v>35000</v>
      </c>
      <c r="D87" s="62">
        <v>19522.330000000002</v>
      </c>
      <c r="E87" s="168">
        <v>55.78</v>
      </c>
    </row>
    <row r="88" spans="1:5" x14ac:dyDescent="0.25">
      <c r="A88" s="68" t="s">
        <v>36</v>
      </c>
      <c r="B88" s="14">
        <v>0</v>
      </c>
      <c r="C88" s="14">
        <v>0</v>
      </c>
      <c r="D88" s="14">
        <v>19522.330000000002</v>
      </c>
      <c r="E88" s="149"/>
    </row>
    <row r="89" spans="1:5" x14ac:dyDescent="0.25">
      <c r="A89" s="153" t="s">
        <v>279</v>
      </c>
      <c r="B89" s="156">
        <v>1400</v>
      </c>
      <c r="C89" s="156">
        <v>1400</v>
      </c>
      <c r="D89" s="156">
        <v>1400</v>
      </c>
      <c r="E89" s="167">
        <v>100</v>
      </c>
    </row>
    <row r="90" spans="1:5" x14ac:dyDescent="0.25">
      <c r="A90" s="51" t="s">
        <v>147</v>
      </c>
      <c r="B90" s="14">
        <v>1400</v>
      </c>
      <c r="C90" s="14">
        <v>1400</v>
      </c>
      <c r="D90" s="14">
        <v>1400</v>
      </c>
      <c r="E90" s="149">
        <v>100</v>
      </c>
    </row>
    <row r="91" spans="1:5" x14ac:dyDescent="0.25">
      <c r="A91" s="150" t="s">
        <v>28</v>
      </c>
      <c r="B91" s="62">
        <v>900</v>
      </c>
      <c r="C91" s="62">
        <v>900</v>
      </c>
      <c r="D91" s="62">
        <v>902.1</v>
      </c>
      <c r="E91" s="168">
        <v>100.23</v>
      </c>
    </row>
    <row r="92" spans="1:5" ht="16.5" customHeight="1" x14ac:dyDescent="0.25">
      <c r="A92" s="68" t="s">
        <v>36</v>
      </c>
      <c r="B92" s="14">
        <v>0</v>
      </c>
      <c r="C92" s="14">
        <v>0</v>
      </c>
      <c r="D92" s="14">
        <v>902.1</v>
      </c>
      <c r="E92" s="149"/>
    </row>
    <row r="93" spans="1:5" x14ac:dyDescent="0.25">
      <c r="A93" s="150" t="s">
        <v>80</v>
      </c>
      <c r="B93" s="62">
        <v>500</v>
      </c>
      <c r="C93" s="62">
        <v>500</v>
      </c>
      <c r="D93" s="62">
        <v>497.9</v>
      </c>
      <c r="E93" s="168">
        <v>99.58</v>
      </c>
    </row>
    <row r="94" spans="1:5" x14ac:dyDescent="0.25">
      <c r="A94" s="68" t="s">
        <v>88</v>
      </c>
      <c r="B94" s="14">
        <v>0</v>
      </c>
      <c r="C94" s="14">
        <v>0</v>
      </c>
      <c r="D94" s="14">
        <v>497.9</v>
      </c>
      <c r="E94" s="149"/>
    </row>
    <row r="95" spans="1:5" x14ac:dyDescent="0.25">
      <c r="A95" s="153" t="s">
        <v>280</v>
      </c>
      <c r="B95" s="154">
        <v>320</v>
      </c>
      <c r="C95" s="154">
        <v>320</v>
      </c>
      <c r="D95" s="154">
        <v>0</v>
      </c>
      <c r="E95" s="166">
        <v>0</v>
      </c>
    </row>
    <row r="96" spans="1:5" x14ac:dyDescent="0.25">
      <c r="A96" s="51" t="s">
        <v>152</v>
      </c>
      <c r="B96" s="14">
        <v>320</v>
      </c>
      <c r="C96" s="14">
        <v>320</v>
      </c>
      <c r="D96" s="14">
        <v>0</v>
      </c>
      <c r="E96" s="149">
        <v>0</v>
      </c>
    </row>
    <row r="97" spans="1:5" x14ac:dyDescent="0.25">
      <c r="A97" s="150" t="s">
        <v>72</v>
      </c>
      <c r="B97" s="62">
        <v>320</v>
      </c>
      <c r="C97" s="62">
        <v>320</v>
      </c>
      <c r="D97" s="62">
        <v>0</v>
      </c>
      <c r="E97" s="168">
        <v>0</v>
      </c>
    </row>
    <row r="98" spans="1:5" x14ac:dyDescent="0.25">
      <c r="A98" s="153" t="s">
        <v>281</v>
      </c>
      <c r="B98" s="154">
        <v>110</v>
      </c>
      <c r="C98" s="154">
        <v>110</v>
      </c>
      <c r="D98" s="154">
        <v>0</v>
      </c>
      <c r="E98" s="166">
        <v>0</v>
      </c>
    </row>
    <row r="99" spans="1:5" x14ac:dyDescent="0.25">
      <c r="A99" s="51" t="s">
        <v>152</v>
      </c>
      <c r="B99" s="14">
        <v>110</v>
      </c>
      <c r="C99" s="14">
        <v>110</v>
      </c>
      <c r="D99" s="14">
        <v>0</v>
      </c>
      <c r="E99" s="149">
        <v>0</v>
      </c>
    </row>
    <row r="100" spans="1:5" x14ac:dyDescent="0.25">
      <c r="A100" s="150" t="s">
        <v>28</v>
      </c>
      <c r="B100" s="62">
        <v>110</v>
      </c>
      <c r="C100" s="62">
        <v>110</v>
      </c>
      <c r="D100" s="62">
        <v>0</v>
      </c>
      <c r="E100" s="168">
        <v>0</v>
      </c>
    </row>
    <row r="101" spans="1:5" x14ac:dyDescent="0.25">
      <c r="A101" s="164" t="s">
        <v>282</v>
      </c>
      <c r="B101" s="161">
        <v>1165706</v>
      </c>
      <c r="C101" s="161">
        <v>1165706</v>
      </c>
      <c r="D101" s="161">
        <v>605996.30000000005</v>
      </c>
      <c r="E101" s="165">
        <v>51.99</v>
      </c>
    </row>
    <row r="102" spans="1:5" x14ac:dyDescent="0.25">
      <c r="A102" s="153" t="s">
        <v>283</v>
      </c>
      <c r="B102" s="154">
        <v>1151761</v>
      </c>
      <c r="C102" s="154">
        <v>1151761</v>
      </c>
      <c r="D102" s="154">
        <v>603948.69999999995</v>
      </c>
      <c r="E102" s="166">
        <v>52.44</v>
      </c>
    </row>
    <row r="103" spans="1:5" x14ac:dyDescent="0.25">
      <c r="A103" s="51" t="s">
        <v>154</v>
      </c>
      <c r="B103" s="14">
        <v>3411</v>
      </c>
      <c r="C103" s="14">
        <v>3411</v>
      </c>
      <c r="D103" s="14">
        <v>2096.9</v>
      </c>
      <c r="E103" s="149">
        <v>61.47</v>
      </c>
    </row>
    <row r="104" spans="1:5" x14ac:dyDescent="0.25">
      <c r="A104" s="150" t="s">
        <v>28</v>
      </c>
      <c r="B104" s="62">
        <v>3411</v>
      </c>
      <c r="C104" s="62">
        <v>3411</v>
      </c>
      <c r="D104" s="62">
        <v>2096.9</v>
      </c>
      <c r="E104" s="168">
        <v>61.47</v>
      </c>
    </row>
    <row r="105" spans="1:5" x14ac:dyDescent="0.25">
      <c r="A105" s="68" t="s">
        <v>35</v>
      </c>
      <c r="B105" s="14">
        <v>0</v>
      </c>
      <c r="C105" s="14">
        <v>0</v>
      </c>
      <c r="D105" s="14">
        <v>294.11</v>
      </c>
      <c r="E105" s="149"/>
    </row>
    <row r="106" spans="1:5" x14ac:dyDescent="0.25">
      <c r="A106" s="68" t="s">
        <v>36</v>
      </c>
      <c r="B106" s="14">
        <v>0</v>
      </c>
      <c r="C106" s="14">
        <v>0</v>
      </c>
      <c r="D106" s="14">
        <v>32.5</v>
      </c>
      <c r="E106" s="149"/>
    </row>
    <row r="107" spans="1:5" x14ac:dyDescent="0.25">
      <c r="A107" s="68" t="s">
        <v>284</v>
      </c>
      <c r="B107" s="14">
        <v>0</v>
      </c>
      <c r="C107" s="14">
        <v>0</v>
      </c>
      <c r="D107" s="14">
        <v>1394.65</v>
      </c>
      <c r="E107" s="149"/>
    </row>
    <row r="108" spans="1:5" x14ac:dyDescent="0.25">
      <c r="A108" s="175" t="s">
        <v>40</v>
      </c>
      <c r="B108" s="14">
        <v>0</v>
      </c>
      <c r="C108" s="14">
        <v>0</v>
      </c>
      <c r="D108" s="14">
        <v>68.75</v>
      </c>
      <c r="E108" s="149"/>
    </row>
    <row r="109" spans="1:5" x14ac:dyDescent="0.25">
      <c r="A109" s="68" t="s">
        <v>59</v>
      </c>
      <c r="B109" s="14">
        <v>0</v>
      </c>
      <c r="C109" s="14">
        <v>0</v>
      </c>
      <c r="D109" s="14">
        <v>306.89</v>
      </c>
      <c r="E109" s="149"/>
    </row>
    <row r="110" spans="1:5" x14ac:dyDescent="0.25">
      <c r="A110" s="51" t="s">
        <v>153</v>
      </c>
      <c r="B110" s="14">
        <v>76900</v>
      </c>
      <c r="C110" s="14">
        <v>76900</v>
      </c>
      <c r="D110" s="14">
        <v>43538.21</v>
      </c>
      <c r="E110" s="149">
        <v>56.62</v>
      </c>
    </row>
    <row r="111" spans="1:5" x14ac:dyDescent="0.25">
      <c r="A111" s="150" t="s">
        <v>28</v>
      </c>
      <c r="B111" s="62">
        <v>76190</v>
      </c>
      <c r="C111" s="62">
        <v>76190</v>
      </c>
      <c r="D111" s="62">
        <v>43288.75</v>
      </c>
      <c r="E111" s="168">
        <v>56.82</v>
      </c>
    </row>
    <row r="112" spans="1:5" x14ac:dyDescent="0.25">
      <c r="A112" s="68" t="s">
        <v>30</v>
      </c>
      <c r="B112" s="14">
        <v>0</v>
      </c>
      <c r="C112" s="14">
        <v>0</v>
      </c>
      <c r="D112" s="14">
        <v>1655.96</v>
      </c>
      <c r="E112" s="149"/>
    </row>
    <row r="113" spans="1:5" x14ac:dyDescent="0.25">
      <c r="A113" s="68" t="s">
        <v>32</v>
      </c>
      <c r="B113" s="14">
        <v>0</v>
      </c>
      <c r="C113" s="14">
        <v>0</v>
      </c>
      <c r="D113" s="14">
        <v>100</v>
      </c>
      <c r="E113" s="149"/>
    </row>
    <row r="114" spans="1:5" x14ac:dyDescent="0.25">
      <c r="A114" s="68" t="s">
        <v>33</v>
      </c>
      <c r="B114" s="14">
        <v>0</v>
      </c>
      <c r="C114" s="14">
        <v>0</v>
      </c>
      <c r="D114" s="14">
        <v>307.8</v>
      </c>
      <c r="E114" s="149"/>
    </row>
    <row r="115" spans="1:5" x14ac:dyDescent="0.25">
      <c r="A115" s="68" t="s">
        <v>35</v>
      </c>
      <c r="B115" s="14">
        <v>0</v>
      </c>
      <c r="C115" s="14">
        <v>0</v>
      </c>
      <c r="D115" s="14">
        <v>6638.4</v>
      </c>
      <c r="E115" s="149"/>
    </row>
    <row r="116" spans="1:5" x14ac:dyDescent="0.25">
      <c r="A116" s="68" t="s">
        <v>36</v>
      </c>
      <c r="B116" s="14">
        <v>0</v>
      </c>
      <c r="C116" s="14">
        <v>0</v>
      </c>
      <c r="D116" s="14">
        <v>124.95</v>
      </c>
      <c r="E116" s="149"/>
    </row>
    <row r="117" spans="1:5" x14ac:dyDescent="0.25">
      <c r="A117" s="68" t="s">
        <v>37</v>
      </c>
      <c r="B117" s="14">
        <v>0</v>
      </c>
      <c r="C117" s="14">
        <v>0</v>
      </c>
      <c r="D117" s="14">
        <v>18091.189999999999</v>
      </c>
      <c r="E117" s="149"/>
    </row>
    <row r="118" spans="1:5" x14ac:dyDescent="0.25">
      <c r="A118" s="68" t="s">
        <v>38</v>
      </c>
      <c r="B118" s="14">
        <v>0</v>
      </c>
      <c r="C118" s="14">
        <v>0</v>
      </c>
      <c r="D118" s="14">
        <v>174.02</v>
      </c>
      <c r="E118" s="149"/>
    </row>
    <row r="119" spans="1:5" x14ac:dyDescent="0.25">
      <c r="A119" s="68" t="s">
        <v>42</v>
      </c>
      <c r="B119" s="14">
        <v>0</v>
      </c>
      <c r="C119" s="14">
        <v>0</v>
      </c>
      <c r="D119" s="14">
        <v>852.12</v>
      </c>
      <c r="E119" s="149"/>
    </row>
    <row r="120" spans="1:5" x14ac:dyDescent="0.25">
      <c r="A120" s="68" t="s">
        <v>43</v>
      </c>
      <c r="B120" s="14">
        <v>0</v>
      </c>
      <c r="C120" s="14">
        <v>0</v>
      </c>
      <c r="D120" s="14">
        <v>2334.88</v>
      </c>
      <c r="E120" s="149"/>
    </row>
    <row r="121" spans="1:5" x14ac:dyDescent="0.25">
      <c r="A121" s="68" t="s">
        <v>44</v>
      </c>
      <c r="B121" s="14">
        <v>0</v>
      </c>
      <c r="C121" s="14">
        <v>0</v>
      </c>
      <c r="D121" s="14">
        <v>1175</v>
      </c>
      <c r="E121" s="149"/>
    </row>
    <row r="122" spans="1:5" x14ac:dyDescent="0.25">
      <c r="A122" s="68" t="s">
        <v>45</v>
      </c>
      <c r="B122" s="14">
        <v>0</v>
      </c>
      <c r="C122" s="14">
        <v>0</v>
      </c>
      <c r="D122" s="14">
        <v>5816.7</v>
      </c>
      <c r="E122" s="149"/>
    </row>
    <row r="123" spans="1:5" x14ac:dyDescent="0.25">
      <c r="A123" s="68" t="s">
        <v>46</v>
      </c>
      <c r="B123" s="14">
        <v>0</v>
      </c>
      <c r="C123" s="14">
        <v>0</v>
      </c>
      <c r="D123" s="14">
        <v>604.74</v>
      </c>
      <c r="E123" s="149"/>
    </row>
    <row r="124" spans="1:5" x14ac:dyDescent="0.25">
      <c r="A124" s="68" t="s">
        <v>47</v>
      </c>
      <c r="B124" s="14">
        <v>0</v>
      </c>
      <c r="C124" s="14">
        <v>0</v>
      </c>
      <c r="D124" s="14">
        <v>601.83000000000004</v>
      </c>
      <c r="E124" s="149"/>
    </row>
    <row r="125" spans="1:5" x14ac:dyDescent="0.25">
      <c r="A125" s="68" t="s">
        <v>48</v>
      </c>
      <c r="B125" s="14">
        <v>0</v>
      </c>
      <c r="C125" s="14">
        <v>0</v>
      </c>
      <c r="D125" s="14">
        <v>2298.5100000000002</v>
      </c>
      <c r="E125" s="149"/>
    </row>
    <row r="126" spans="1:5" x14ac:dyDescent="0.25">
      <c r="A126" s="68" t="s">
        <v>49</v>
      </c>
      <c r="B126" s="14">
        <v>0</v>
      </c>
      <c r="C126" s="14">
        <v>0</v>
      </c>
      <c r="D126" s="14">
        <v>1020.35</v>
      </c>
      <c r="E126" s="149"/>
    </row>
    <row r="127" spans="1:5" x14ac:dyDescent="0.25">
      <c r="A127" s="68" t="s">
        <v>50</v>
      </c>
      <c r="B127" s="14">
        <v>0</v>
      </c>
      <c r="C127" s="14">
        <v>0</v>
      </c>
      <c r="D127" s="14">
        <v>677.09</v>
      </c>
      <c r="E127" s="149"/>
    </row>
    <row r="128" spans="1:5" x14ac:dyDescent="0.25">
      <c r="A128" s="68" t="s">
        <v>55</v>
      </c>
      <c r="B128" s="14">
        <v>0</v>
      </c>
      <c r="C128" s="14">
        <v>0</v>
      </c>
      <c r="D128" s="14">
        <v>147.93</v>
      </c>
      <c r="E128" s="149"/>
    </row>
    <row r="129" spans="1:5" x14ac:dyDescent="0.25">
      <c r="A129" s="68" t="s">
        <v>57</v>
      </c>
      <c r="B129" s="14">
        <v>0</v>
      </c>
      <c r="C129" s="14">
        <v>0</v>
      </c>
      <c r="D129" s="14">
        <v>140</v>
      </c>
      <c r="E129" s="149"/>
    </row>
    <row r="130" spans="1:5" x14ac:dyDescent="0.25">
      <c r="A130" s="68" t="s">
        <v>59</v>
      </c>
      <c r="B130" s="14">
        <v>0</v>
      </c>
      <c r="C130" s="14">
        <v>0</v>
      </c>
      <c r="D130" s="14">
        <v>527.28</v>
      </c>
      <c r="E130" s="149"/>
    </row>
    <row r="131" spans="1:5" x14ac:dyDescent="0.25">
      <c r="A131" s="50" t="s">
        <v>60</v>
      </c>
      <c r="B131" s="62">
        <v>710</v>
      </c>
      <c r="C131" s="62">
        <v>710</v>
      </c>
      <c r="D131" s="62">
        <v>249.46</v>
      </c>
      <c r="E131" s="168">
        <v>35.14</v>
      </c>
    </row>
    <row r="132" spans="1:5" x14ac:dyDescent="0.25">
      <c r="A132" s="68" t="s">
        <v>63</v>
      </c>
      <c r="B132" s="14">
        <v>0</v>
      </c>
      <c r="C132" s="14">
        <v>0</v>
      </c>
      <c r="D132" s="14">
        <v>249.46</v>
      </c>
      <c r="E132" s="149"/>
    </row>
    <row r="133" spans="1:5" x14ac:dyDescent="0.25">
      <c r="A133" s="51" t="s">
        <v>152</v>
      </c>
      <c r="B133" s="14">
        <v>1071000</v>
      </c>
      <c r="C133" s="14">
        <v>1071000</v>
      </c>
      <c r="D133" s="14">
        <v>557743.59</v>
      </c>
      <c r="E133" s="149">
        <v>52.08</v>
      </c>
    </row>
    <row r="134" spans="1:5" x14ac:dyDescent="0.25">
      <c r="A134" s="158" t="s">
        <v>21</v>
      </c>
      <c r="B134" s="62">
        <v>1026900</v>
      </c>
      <c r="C134" s="62">
        <v>1026900</v>
      </c>
      <c r="D134" s="62">
        <v>529081.53</v>
      </c>
      <c r="E134" s="168">
        <v>51.52</v>
      </c>
    </row>
    <row r="135" spans="1:5" x14ac:dyDescent="0.25">
      <c r="A135" s="68" t="s">
        <v>23</v>
      </c>
      <c r="B135" s="14">
        <v>0</v>
      </c>
      <c r="C135" s="14">
        <v>0</v>
      </c>
      <c r="D135" s="14">
        <v>433549.71</v>
      </c>
      <c r="E135" s="149"/>
    </row>
    <row r="136" spans="1:5" x14ac:dyDescent="0.25">
      <c r="A136" s="68" t="s">
        <v>144</v>
      </c>
      <c r="B136" s="14">
        <v>0</v>
      </c>
      <c r="C136" s="14">
        <v>0</v>
      </c>
      <c r="D136" s="14">
        <v>2965.02</v>
      </c>
      <c r="E136" s="149"/>
    </row>
    <row r="137" spans="1:5" x14ac:dyDescent="0.25">
      <c r="A137" s="68" t="s">
        <v>240</v>
      </c>
      <c r="B137" s="14">
        <v>0</v>
      </c>
      <c r="C137" s="14">
        <v>0</v>
      </c>
      <c r="D137" s="14">
        <v>3196.05</v>
      </c>
      <c r="E137" s="149"/>
    </row>
    <row r="138" spans="1:5" x14ac:dyDescent="0.25">
      <c r="A138" s="68" t="s">
        <v>25</v>
      </c>
      <c r="B138" s="14">
        <v>0</v>
      </c>
      <c r="C138" s="14">
        <v>0</v>
      </c>
      <c r="D138" s="14">
        <v>16603.080000000002</v>
      </c>
      <c r="E138" s="149"/>
    </row>
    <row r="139" spans="1:5" x14ac:dyDescent="0.25">
      <c r="A139" s="68" t="s">
        <v>27</v>
      </c>
      <c r="B139" s="14">
        <v>0</v>
      </c>
      <c r="C139" s="14">
        <v>0</v>
      </c>
      <c r="D139" s="14">
        <v>72767.67</v>
      </c>
      <c r="E139" s="149"/>
    </row>
    <row r="140" spans="1:5" x14ac:dyDescent="0.25">
      <c r="A140" s="150" t="s">
        <v>28</v>
      </c>
      <c r="B140" s="62">
        <v>44100</v>
      </c>
      <c r="C140" s="62">
        <v>44100</v>
      </c>
      <c r="D140" s="62">
        <v>28662.06</v>
      </c>
      <c r="E140" s="168">
        <v>64.989999999999995</v>
      </c>
    </row>
    <row r="141" spans="1:5" x14ac:dyDescent="0.25">
      <c r="A141" s="68" t="s">
        <v>31</v>
      </c>
      <c r="B141" s="14">
        <v>0</v>
      </c>
      <c r="C141" s="14">
        <v>0</v>
      </c>
      <c r="D141" s="14">
        <v>23158.92</v>
      </c>
      <c r="E141" s="149"/>
    </row>
    <row r="142" spans="1:5" x14ac:dyDescent="0.25">
      <c r="A142" s="68" t="s">
        <v>33</v>
      </c>
      <c r="B142" s="14">
        <v>0</v>
      </c>
      <c r="C142" s="14">
        <v>0</v>
      </c>
      <c r="D142" s="14">
        <v>17.82</v>
      </c>
      <c r="E142" s="149"/>
    </row>
    <row r="143" spans="1:5" x14ac:dyDescent="0.25">
      <c r="A143" s="68" t="s">
        <v>35</v>
      </c>
      <c r="B143" s="14">
        <v>0</v>
      </c>
      <c r="C143" s="14">
        <v>0</v>
      </c>
      <c r="D143" s="14">
        <v>625.76</v>
      </c>
      <c r="E143" s="149"/>
    </row>
    <row r="144" spans="1:5" x14ac:dyDescent="0.25">
      <c r="A144" s="68" t="s">
        <v>36</v>
      </c>
      <c r="B144" s="14">
        <v>0</v>
      </c>
      <c r="C144" s="14">
        <v>0</v>
      </c>
      <c r="D144" s="14">
        <v>189.14</v>
      </c>
      <c r="E144" s="149"/>
    </row>
    <row r="145" spans="1:5" x14ac:dyDescent="0.25">
      <c r="A145" s="68" t="s">
        <v>284</v>
      </c>
      <c r="B145" s="14">
        <v>0</v>
      </c>
      <c r="C145" s="14">
        <v>0</v>
      </c>
      <c r="D145" s="14">
        <v>826.4</v>
      </c>
      <c r="E145" s="149"/>
    </row>
    <row r="146" spans="1:5" x14ac:dyDescent="0.25">
      <c r="A146" s="68" t="s">
        <v>57</v>
      </c>
      <c r="B146" s="14">
        <v>0</v>
      </c>
      <c r="C146" s="14">
        <v>0</v>
      </c>
      <c r="D146" s="14">
        <v>25</v>
      </c>
      <c r="E146" s="149"/>
    </row>
    <row r="147" spans="1:5" x14ac:dyDescent="0.25">
      <c r="A147" s="68" t="s">
        <v>59</v>
      </c>
      <c r="B147" s="14">
        <v>0</v>
      </c>
      <c r="C147" s="14">
        <v>0</v>
      </c>
      <c r="D147" s="14">
        <v>3819.02</v>
      </c>
      <c r="E147" s="149"/>
    </row>
    <row r="148" spans="1:5" x14ac:dyDescent="0.25">
      <c r="A148" s="51" t="s">
        <v>193</v>
      </c>
      <c r="B148" s="14">
        <v>450</v>
      </c>
      <c r="C148" s="14">
        <v>450</v>
      </c>
      <c r="D148" s="14">
        <v>570</v>
      </c>
      <c r="E148" s="149">
        <v>126.67</v>
      </c>
    </row>
    <row r="149" spans="1:5" x14ac:dyDescent="0.25">
      <c r="A149" s="150" t="s">
        <v>28</v>
      </c>
      <c r="B149" s="62">
        <v>450</v>
      </c>
      <c r="C149" s="62">
        <v>450</v>
      </c>
      <c r="D149" s="62">
        <v>570</v>
      </c>
      <c r="E149" s="168">
        <v>126.67</v>
      </c>
    </row>
    <row r="150" spans="1:5" x14ac:dyDescent="0.25">
      <c r="A150" s="68" t="s">
        <v>30</v>
      </c>
      <c r="B150" s="14">
        <v>0</v>
      </c>
      <c r="C150" s="14">
        <v>0</v>
      </c>
      <c r="D150" s="14">
        <v>570</v>
      </c>
      <c r="E150" s="149"/>
    </row>
    <row r="151" spans="1:5" x14ac:dyDescent="0.25">
      <c r="A151" s="153" t="s">
        <v>285</v>
      </c>
      <c r="B151" s="154">
        <v>13945</v>
      </c>
      <c r="C151" s="154">
        <v>13945</v>
      </c>
      <c r="D151" s="154">
        <v>2047.6</v>
      </c>
      <c r="E151" s="166">
        <v>14.68</v>
      </c>
    </row>
    <row r="152" spans="1:5" x14ac:dyDescent="0.25">
      <c r="A152" s="51" t="s">
        <v>153</v>
      </c>
      <c r="B152" s="14">
        <v>13945</v>
      </c>
      <c r="C152" s="14">
        <v>13945</v>
      </c>
      <c r="D152" s="14">
        <v>2047.6</v>
      </c>
      <c r="E152" s="149">
        <v>14.68</v>
      </c>
    </row>
    <row r="153" spans="1:5" x14ac:dyDescent="0.25">
      <c r="A153" s="150" t="s">
        <v>77</v>
      </c>
      <c r="B153" s="14">
        <v>0</v>
      </c>
      <c r="C153" s="14">
        <v>0</v>
      </c>
      <c r="D153" s="14">
        <v>855</v>
      </c>
      <c r="E153" s="149">
        <v>0</v>
      </c>
    </row>
    <row r="154" spans="1:5" x14ac:dyDescent="0.25">
      <c r="A154" s="51" t="s">
        <v>305</v>
      </c>
      <c r="B154" s="14">
        <v>0</v>
      </c>
      <c r="C154" s="14">
        <v>0</v>
      </c>
      <c r="D154" s="14">
        <v>855</v>
      </c>
      <c r="E154" s="149"/>
    </row>
    <row r="155" spans="1:5" x14ac:dyDescent="0.25">
      <c r="A155" s="150" t="s">
        <v>80</v>
      </c>
      <c r="B155" s="62">
        <v>1710</v>
      </c>
      <c r="C155" s="62">
        <v>1710</v>
      </c>
      <c r="D155" s="62">
        <v>1192.5999999999999</v>
      </c>
      <c r="E155" s="168">
        <v>69.739999999999995</v>
      </c>
    </row>
    <row r="156" spans="1:5" x14ac:dyDescent="0.25">
      <c r="A156" s="68" t="s">
        <v>84</v>
      </c>
      <c r="B156" s="14">
        <v>0</v>
      </c>
      <c r="C156" s="14">
        <v>0</v>
      </c>
      <c r="D156" s="14">
        <v>1192.5999999999999</v>
      </c>
      <c r="E156" s="149"/>
    </row>
    <row r="157" spans="1:5" x14ac:dyDescent="0.25">
      <c r="A157" s="150" t="s">
        <v>96</v>
      </c>
      <c r="B157" s="62">
        <v>12235</v>
      </c>
      <c r="C157" s="62">
        <v>12235</v>
      </c>
      <c r="D157" s="62">
        <v>0</v>
      </c>
      <c r="E157" s="168">
        <v>0</v>
      </c>
    </row>
    <row r="158" spans="1:5" x14ac:dyDescent="0.25">
      <c r="A158" s="68"/>
      <c r="B158" s="14"/>
      <c r="C158" s="52"/>
      <c r="D158" s="11"/>
      <c r="E158" s="149"/>
    </row>
    <row r="159" spans="1:5" x14ac:dyDescent="0.25">
      <c r="A159" s="68"/>
      <c r="B159" s="52"/>
      <c r="C159" s="52"/>
      <c r="D159" s="11"/>
      <c r="E159" s="13"/>
    </row>
    <row r="160" spans="1:5" ht="15.75" x14ac:dyDescent="0.25">
      <c r="A160" s="181" t="s">
        <v>289</v>
      </c>
      <c r="B160" s="181"/>
      <c r="C160" s="181"/>
      <c r="D160" s="181"/>
      <c r="E160" s="181"/>
    </row>
    <row r="161" spans="1:5" ht="16.5" customHeight="1" x14ac:dyDescent="0.25">
      <c r="A161" s="140"/>
      <c r="B161" s="140"/>
      <c r="C161" s="140"/>
      <c r="D161" s="140"/>
      <c r="E161" s="140"/>
    </row>
    <row r="162" spans="1:5" ht="16.5" customHeight="1" x14ac:dyDescent="0.25">
      <c r="A162" s="186" t="s">
        <v>300</v>
      </c>
      <c r="B162" s="186"/>
      <c r="C162" s="186"/>
      <c r="D162" s="186"/>
      <c r="E162" s="186"/>
    </row>
    <row r="163" spans="1:5" x14ac:dyDescent="0.25">
      <c r="A163" s="31"/>
      <c r="B163" s="31"/>
      <c r="C163" s="31"/>
      <c r="D163" s="31"/>
      <c r="E163" s="32"/>
    </row>
    <row r="164" spans="1:5" ht="15.75" x14ac:dyDescent="0.25">
      <c r="A164" s="186"/>
      <c r="B164" s="186"/>
      <c r="C164" s="186"/>
      <c r="D164" s="186"/>
      <c r="E164" s="186"/>
    </row>
    <row r="165" spans="1:5" x14ac:dyDescent="0.25">
      <c r="A165" s="31"/>
      <c r="B165" s="31"/>
      <c r="C165" s="31"/>
      <c r="D165" s="31"/>
      <c r="E165" s="32"/>
    </row>
    <row r="166" spans="1:5" x14ac:dyDescent="0.25">
      <c r="A166" s="31"/>
      <c r="B166" s="31"/>
      <c r="C166" s="31"/>
      <c r="D166" s="105" t="s">
        <v>290</v>
      </c>
      <c r="E166" s="32"/>
    </row>
    <row r="167" spans="1:5" x14ac:dyDescent="0.25">
      <c r="A167" s="31"/>
      <c r="B167" s="31"/>
      <c r="C167" s="31"/>
      <c r="D167" s="91"/>
      <c r="E167" s="32"/>
    </row>
    <row r="168" spans="1:5" x14ac:dyDescent="0.25">
      <c r="A168" s="31" t="s">
        <v>292</v>
      </c>
      <c r="B168" s="31"/>
      <c r="C168" s="159" t="s">
        <v>291</v>
      </c>
      <c r="D168" s="31"/>
      <c r="E168" s="32"/>
    </row>
    <row r="169" spans="1:5" x14ac:dyDescent="0.25">
      <c r="A169" s="31"/>
      <c r="B169" s="31"/>
      <c r="C169" s="31"/>
      <c r="D169" s="31"/>
      <c r="E169" s="32"/>
    </row>
    <row r="170" spans="1:5" ht="15.75" x14ac:dyDescent="0.25">
      <c r="A170" s="188" t="s">
        <v>306</v>
      </c>
      <c r="B170" s="188"/>
      <c r="C170" s="188"/>
      <c r="D170" s="188"/>
      <c r="E170" s="188"/>
    </row>
    <row r="171" spans="1:5" ht="15.75" x14ac:dyDescent="0.25">
      <c r="A171" s="188" t="s">
        <v>307</v>
      </c>
      <c r="B171" s="188"/>
      <c r="C171" s="188"/>
      <c r="D171" s="188"/>
      <c r="E171" s="188"/>
    </row>
    <row r="172" spans="1:5" ht="15.75" x14ac:dyDescent="0.25">
      <c r="A172" s="187" t="s">
        <v>308</v>
      </c>
      <c r="B172" s="187"/>
      <c r="C172" s="187"/>
      <c r="D172" s="187"/>
      <c r="E172" s="187"/>
    </row>
    <row r="173" spans="1:5" x14ac:dyDescent="0.25">
      <c r="A173" s="31"/>
      <c r="B173" s="31"/>
      <c r="C173" s="31"/>
      <c r="D173" s="31"/>
      <c r="E173" s="32"/>
    </row>
    <row r="174" spans="1:5" x14ac:dyDescent="0.25">
      <c r="A174" s="92"/>
      <c r="B174" s="31"/>
      <c r="C174" s="31"/>
      <c r="D174" s="31"/>
      <c r="E174" s="32"/>
    </row>
    <row r="175" spans="1:5" x14ac:dyDescent="0.25">
      <c r="A175" s="92"/>
      <c r="B175" s="31"/>
      <c r="C175" s="31"/>
      <c r="D175" s="31"/>
      <c r="E175" s="32"/>
    </row>
    <row r="176" spans="1:5" x14ac:dyDescent="0.25">
      <c r="A176" s="92"/>
      <c r="B176" s="31"/>
      <c r="C176" s="31"/>
      <c r="D176" s="31"/>
      <c r="E176" s="32"/>
    </row>
    <row r="177" spans="1:5" x14ac:dyDescent="0.25">
      <c r="A177" s="92"/>
      <c r="B177" s="31"/>
      <c r="C177" s="31"/>
      <c r="D177" s="31"/>
      <c r="E177" s="32"/>
    </row>
    <row r="178" spans="1:5" x14ac:dyDescent="0.25">
      <c r="A178" s="31"/>
      <c r="B178" s="31"/>
      <c r="C178" s="31"/>
      <c r="D178" s="31"/>
      <c r="E178" s="32"/>
    </row>
    <row r="179" spans="1:5" x14ac:dyDescent="0.25">
      <c r="A179" s="31"/>
      <c r="B179" s="31"/>
      <c r="C179" s="31"/>
      <c r="D179" s="31"/>
      <c r="E179" s="32"/>
    </row>
    <row r="180" spans="1:5" x14ac:dyDescent="0.25">
      <c r="A180" s="31"/>
      <c r="B180" s="31"/>
      <c r="C180" s="31"/>
      <c r="D180" s="31"/>
      <c r="E180" s="32"/>
    </row>
    <row r="181" spans="1:5" x14ac:dyDescent="0.25">
      <c r="A181" s="31"/>
      <c r="B181" s="31"/>
      <c r="C181" s="31"/>
      <c r="D181" s="31"/>
      <c r="E181" s="32"/>
    </row>
    <row r="182" spans="1:5" x14ac:dyDescent="0.25">
      <c r="A182" s="31"/>
      <c r="B182" s="31"/>
      <c r="C182" s="31"/>
      <c r="D182" s="31"/>
      <c r="E182" s="32"/>
    </row>
  </sheetData>
  <mergeCells count="10">
    <mergeCell ref="A1:E1"/>
    <mergeCell ref="A3:E3"/>
    <mergeCell ref="A5:E5"/>
    <mergeCell ref="A172:E172"/>
    <mergeCell ref="A160:E160"/>
    <mergeCell ref="A162:E162"/>
    <mergeCell ref="A164:E164"/>
    <mergeCell ref="A170:E170"/>
    <mergeCell ref="A171:E171"/>
    <mergeCell ref="A7:G7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9" firstPageNumber="15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9</vt:i4>
      </vt:variant>
    </vt:vector>
  </HeadingPairs>
  <TitlesOfParts>
    <vt:vector size="16" baseType="lpstr">
      <vt:lpstr>Sažetak </vt:lpstr>
      <vt:lpstr>P i R -Tablica 1.</vt:lpstr>
      <vt:lpstr>P i R -Tablica 2.</vt:lpstr>
      <vt:lpstr>R -Tablica 3.</vt:lpstr>
      <vt:lpstr>Rač fin-Tablica 4.</vt:lpstr>
      <vt:lpstr>Rač fin-Tablica 5.</vt:lpstr>
      <vt:lpstr>Posebni dio-Tablica 6.</vt:lpstr>
      <vt:lpstr>'P i R -Tablica 1.'!Ispis_naslova</vt:lpstr>
      <vt:lpstr>'P i R -Tablica 2.'!Ispis_naslova</vt:lpstr>
      <vt:lpstr>'Posebni dio-Tablica 6.'!Ispis_naslova</vt:lpstr>
      <vt:lpstr>'R -Tablica 3.'!Ispis_naslova</vt:lpstr>
      <vt:lpstr>'P i R -Tablica 1.'!Podrucje_ispisa</vt:lpstr>
      <vt:lpstr>'P i R -Tablica 2.'!Podrucje_ispisa</vt:lpstr>
      <vt:lpstr>'R -Tablica 3.'!Podrucje_ispisa</vt:lpstr>
      <vt:lpstr>'Rač fin-Tablica 5.'!Podrucje_ispisa</vt:lpstr>
      <vt:lpstr>'Sažetak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PRORAČUNA</dc:title>
  <dc:creator>Tina Prašnički</dc:creator>
  <cp:lastModifiedBy>Sonja Kolarek</cp:lastModifiedBy>
  <cp:lastPrinted>2025-07-24T08:26:36Z</cp:lastPrinted>
  <dcterms:created xsi:type="dcterms:W3CDTF">2018-03-15T13:07:00Z</dcterms:created>
  <dcterms:modified xsi:type="dcterms:W3CDTF">2026-09-15T09:34:01Z</dcterms:modified>
</cp:coreProperties>
</file>