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ja Kolarek\Desktop\Izvještaji o izvršenju fin. plana\Izvještaj o izvršenju fin. plana 30.06.2025\Izvještaj o izvršenju 30.06.2025\"/>
    </mc:Choice>
  </mc:AlternateContent>
  <xr:revisionPtr revIDLastSave="0" documentId="13_ncr:1_{5FDAA336-C52A-4D38-9ADB-52379818A538}" xr6:coauthVersionLast="37" xr6:coauthVersionMax="47" xr10:uidLastSave="{00000000-0000-0000-0000-000000000000}"/>
  <bookViews>
    <workbookView xWindow="0" yWindow="0" windowWidth="28800" windowHeight="11805" tabRatio="79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dio-Tablica 6.'!$9:$9</definedName>
    <definedName name="_xlnm.Print_Titles" localSheetId="3">'R -Tablica 3.'!$3:$4</definedName>
    <definedName name="_xlnm.Print_Area" localSheetId="1">'P i R -Tablica 1.'!$A$1:$G$206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fin-Tablica 5.'!$A$1:$G$25</definedName>
    <definedName name="_xlnm.Print_Area" localSheetId="0">'Sažetak '!$A$1:$G$39</definedName>
  </definedNames>
  <calcPr calcId="179021"/>
</workbook>
</file>

<file path=xl/calcChain.xml><?xml version="1.0" encoding="utf-8"?>
<calcChain xmlns="http://schemas.openxmlformats.org/spreadsheetml/2006/main">
  <c r="B40" i="3" l="1"/>
  <c r="C40" i="3"/>
  <c r="D40" i="3"/>
  <c r="E40" i="3"/>
  <c r="G28" i="3"/>
  <c r="C9" i="11" l="1"/>
  <c r="D9" i="11"/>
  <c r="B9" i="11"/>
  <c r="C3" i="8"/>
  <c r="D3" i="8"/>
  <c r="E3" i="8"/>
  <c r="B3" i="8"/>
  <c r="C5" i="2"/>
  <c r="D5" i="2"/>
  <c r="E5" i="2"/>
  <c r="B5" i="2"/>
  <c r="C3" i="4"/>
  <c r="D3" i="4"/>
  <c r="C4" i="3"/>
  <c r="D4" i="3"/>
  <c r="E4" i="3"/>
  <c r="B4" i="3"/>
  <c r="E9" i="1"/>
  <c r="D9" i="1"/>
  <c r="C9" i="1"/>
  <c r="B9" i="1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G37" i="3"/>
  <c r="G36" i="3"/>
  <c r="G34" i="3"/>
  <c r="G33" i="3"/>
  <c r="G31" i="3"/>
  <c r="G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204" i="1"/>
  <c r="F204" i="1"/>
  <c r="G202" i="1"/>
  <c r="F202" i="1"/>
  <c r="G198" i="1"/>
  <c r="F198" i="1"/>
  <c r="G196" i="1"/>
  <c r="F196" i="1"/>
  <c r="G194" i="1"/>
  <c r="F194" i="1"/>
  <c r="G193" i="1"/>
  <c r="F193" i="1"/>
  <c r="G191" i="1"/>
  <c r="F191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1" i="1"/>
  <c r="F181" i="1"/>
  <c r="G180" i="1"/>
  <c r="F180" i="1"/>
  <c r="G179" i="1"/>
  <c r="F179" i="1"/>
  <c r="G175" i="1"/>
  <c r="F175" i="1"/>
  <c r="G174" i="1"/>
  <c r="F174" i="1"/>
  <c r="G168" i="1"/>
  <c r="F168" i="1"/>
  <c r="G166" i="1"/>
  <c r="F166" i="1"/>
  <c r="G165" i="1"/>
  <c r="F165" i="1"/>
  <c r="G161" i="1"/>
  <c r="F161" i="1"/>
  <c r="G160" i="1"/>
  <c r="F160" i="1"/>
  <c r="G156" i="1"/>
  <c r="F156" i="1"/>
  <c r="G152" i="1"/>
  <c r="F152" i="1"/>
  <c r="G151" i="1"/>
  <c r="F151" i="1"/>
  <c r="G150" i="1"/>
  <c r="F150" i="1"/>
  <c r="G149" i="1"/>
  <c r="F149" i="1"/>
  <c r="G147" i="1"/>
  <c r="F147" i="1"/>
  <c r="G146" i="1"/>
  <c r="F146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2" i="1"/>
  <c r="F102" i="1"/>
  <c r="G101" i="1"/>
  <c r="F101" i="1"/>
  <c r="G100" i="1"/>
  <c r="F100" i="1"/>
  <c r="G99" i="1"/>
  <c r="F99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7" i="1"/>
  <c r="F57" i="1"/>
  <c r="G56" i="1"/>
  <c r="F56" i="1"/>
  <c r="G52" i="1"/>
  <c r="F52" i="1"/>
  <c r="G51" i="1"/>
  <c r="F51" i="1"/>
  <c r="G49" i="1"/>
  <c r="F49" i="1"/>
  <c r="G48" i="1"/>
  <c r="F48" i="1"/>
  <c r="G44" i="1"/>
  <c r="F44" i="1"/>
  <c r="G40" i="1"/>
  <c r="F40" i="1"/>
  <c r="G39" i="1"/>
  <c r="F39" i="1"/>
  <c r="G38" i="1"/>
  <c r="F38" i="1"/>
  <c r="G37" i="1"/>
  <c r="F37" i="1"/>
  <c r="G33" i="1"/>
  <c r="F33" i="1"/>
  <c r="G32" i="1"/>
  <c r="F32" i="1"/>
  <c r="G31" i="1"/>
  <c r="F31" i="1"/>
  <c r="G30" i="1"/>
  <c r="F30" i="1"/>
  <c r="G28" i="1"/>
  <c r="F28" i="1"/>
  <c r="G27" i="1"/>
  <c r="F27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C96" i="1" l="1"/>
  <c r="D96" i="1"/>
  <c r="C6" i="8"/>
  <c r="D6" i="8"/>
  <c r="E6" i="8"/>
  <c r="C8" i="8"/>
  <c r="D8" i="8"/>
  <c r="E8" i="8"/>
  <c r="C10" i="8"/>
  <c r="D10" i="8"/>
  <c r="E10" i="8"/>
  <c r="C17" i="8"/>
  <c r="D17" i="8"/>
  <c r="E17" i="8"/>
  <c r="C19" i="8"/>
  <c r="D19" i="8"/>
  <c r="E19" i="8"/>
  <c r="B19" i="8"/>
  <c r="B17" i="8"/>
  <c r="B10" i="8"/>
  <c r="B8" i="8"/>
  <c r="B6" i="8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43" i="3"/>
  <c r="D43" i="3"/>
  <c r="E43" i="3"/>
  <c r="B43" i="3"/>
  <c r="C19" i="3"/>
  <c r="D19" i="3"/>
  <c r="E19" i="3"/>
  <c r="B19" i="3"/>
  <c r="E13" i="1"/>
  <c r="G13" i="1" s="1"/>
  <c r="B13" i="1"/>
  <c r="E15" i="1"/>
  <c r="E20" i="1"/>
  <c r="E23" i="1"/>
  <c r="E26" i="1"/>
  <c r="E29" i="1"/>
  <c r="E36" i="1"/>
  <c r="E43" i="1"/>
  <c r="E47" i="1"/>
  <c r="E50" i="1"/>
  <c r="E55" i="1"/>
  <c r="E60" i="1"/>
  <c r="E64" i="1"/>
  <c r="C69" i="1"/>
  <c r="C17" i="12" s="1"/>
  <c r="D69" i="1"/>
  <c r="D17" i="12" s="1"/>
  <c r="E71" i="1"/>
  <c r="E73" i="1"/>
  <c r="E77" i="1"/>
  <c r="E98" i="1"/>
  <c r="E103" i="1"/>
  <c r="E105" i="1"/>
  <c r="E111" i="1"/>
  <c r="E116" i="1"/>
  <c r="E123" i="1"/>
  <c r="G123" i="1" s="1"/>
  <c r="E133" i="1"/>
  <c r="G133" i="1" s="1"/>
  <c r="E135" i="1"/>
  <c r="G135" i="1" s="1"/>
  <c r="E145" i="1"/>
  <c r="G145" i="1" s="1"/>
  <c r="E148" i="1"/>
  <c r="E155" i="1"/>
  <c r="G155" i="1" s="1"/>
  <c r="E159" i="1"/>
  <c r="E164" i="1"/>
  <c r="E167" i="1"/>
  <c r="G167" i="1" s="1"/>
  <c r="E173" i="1"/>
  <c r="E178" i="1"/>
  <c r="G178" i="1" s="1"/>
  <c r="E182" i="1"/>
  <c r="E190" i="1"/>
  <c r="G190" i="1" s="1"/>
  <c r="E192" i="1"/>
  <c r="E195" i="1"/>
  <c r="G195" i="1" s="1"/>
  <c r="E197" i="1"/>
  <c r="G197" i="1" s="1"/>
  <c r="E201" i="1"/>
  <c r="G201" i="1" s="1"/>
  <c r="E203" i="1"/>
  <c r="G203" i="1" s="1"/>
  <c r="B203" i="1"/>
  <c r="F203" i="1" s="1"/>
  <c r="B201" i="1"/>
  <c r="B197" i="1"/>
  <c r="F197" i="1" s="1"/>
  <c r="B195" i="1"/>
  <c r="F195" i="1" s="1"/>
  <c r="B192" i="1"/>
  <c r="B190" i="1"/>
  <c r="F190" i="1" s="1"/>
  <c r="B182" i="1"/>
  <c r="B173" i="1"/>
  <c r="B167" i="1"/>
  <c r="B164" i="1"/>
  <c r="B159" i="1"/>
  <c r="B158" i="1" s="1"/>
  <c r="B155" i="1"/>
  <c r="B148" i="1"/>
  <c r="B145" i="1"/>
  <c r="B135" i="1"/>
  <c r="B133" i="1"/>
  <c r="F133" i="1" s="1"/>
  <c r="B123" i="1"/>
  <c r="B116" i="1"/>
  <c r="B111" i="1"/>
  <c r="B105" i="1"/>
  <c r="B103" i="1"/>
  <c r="B98" i="1"/>
  <c r="B77" i="1"/>
  <c r="B73" i="1"/>
  <c r="B71" i="1"/>
  <c r="B70" i="1"/>
  <c r="B69" i="1" s="1"/>
  <c r="B17" i="12" s="1"/>
  <c r="B29" i="1"/>
  <c r="B55" i="1"/>
  <c r="B64" i="1"/>
  <c r="B63" i="1" s="1"/>
  <c r="B60" i="1"/>
  <c r="B50" i="1"/>
  <c r="B47" i="1"/>
  <c r="B43" i="1"/>
  <c r="B42" i="1" s="1"/>
  <c r="B36" i="1"/>
  <c r="B35" i="1" s="1"/>
  <c r="B26" i="1"/>
  <c r="B23" i="1"/>
  <c r="B20" i="1"/>
  <c r="B15" i="1"/>
  <c r="C22" i="12"/>
  <c r="D22" i="12"/>
  <c r="E22" i="12"/>
  <c r="C23" i="12"/>
  <c r="D23" i="12"/>
  <c r="E23" i="12"/>
  <c r="B23" i="12"/>
  <c r="B23" i="8" l="1"/>
  <c r="B17" i="2"/>
  <c r="B24" i="2" s="1"/>
  <c r="B200" i="1"/>
  <c r="F201" i="1"/>
  <c r="E172" i="1"/>
  <c r="G172" i="1" s="1"/>
  <c r="G173" i="1"/>
  <c r="B172" i="1"/>
  <c r="F172" i="1" s="1"/>
  <c r="F173" i="1"/>
  <c r="F167" i="1"/>
  <c r="B154" i="1"/>
  <c r="F155" i="1"/>
  <c r="F145" i="1"/>
  <c r="G164" i="1"/>
  <c r="F164" i="1"/>
  <c r="F135" i="1"/>
  <c r="G22" i="12"/>
  <c r="F23" i="12"/>
  <c r="G23" i="12"/>
  <c r="G98" i="1"/>
  <c r="F98" i="1"/>
  <c r="G103" i="1"/>
  <c r="F103" i="1"/>
  <c r="G105" i="1"/>
  <c r="F105" i="1"/>
  <c r="G111" i="1"/>
  <c r="F111" i="1"/>
  <c r="F116" i="1"/>
  <c r="G116" i="1"/>
  <c r="F123" i="1"/>
  <c r="B110" i="1"/>
  <c r="G148" i="1"/>
  <c r="F148" i="1"/>
  <c r="E158" i="1"/>
  <c r="F159" i="1"/>
  <c r="G159" i="1"/>
  <c r="F182" i="1"/>
  <c r="G182" i="1"/>
  <c r="G192" i="1"/>
  <c r="F192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G35" i="3"/>
  <c r="G32" i="3"/>
  <c r="G30" i="3"/>
  <c r="G19" i="3"/>
  <c r="F19" i="3"/>
  <c r="F17" i="3"/>
  <c r="G17" i="3"/>
  <c r="G14" i="3"/>
  <c r="F14" i="3"/>
  <c r="G11" i="3"/>
  <c r="F11" i="3"/>
  <c r="G9" i="3"/>
  <c r="F9" i="3"/>
  <c r="G7" i="3"/>
  <c r="F7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B46" i="1"/>
  <c r="G47" i="1"/>
  <c r="F47" i="1"/>
  <c r="E42" i="1"/>
  <c r="G43" i="1"/>
  <c r="F43" i="1"/>
  <c r="E35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D23" i="8"/>
  <c r="E13" i="8"/>
  <c r="C13" i="8"/>
  <c r="C8" i="2"/>
  <c r="C14" i="2" s="1"/>
  <c r="D8" i="2"/>
  <c r="D14" i="2" s="1"/>
  <c r="B38" i="4"/>
  <c r="E110" i="1"/>
  <c r="G110" i="1" s="1"/>
  <c r="C23" i="8"/>
  <c r="E23" i="8"/>
  <c r="D13" i="8"/>
  <c r="B13" i="8"/>
  <c r="E17" i="2"/>
  <c r="C17" i="2"/>
  <c r="C24" i="2" s="1"/>
  <c r="D17" i="2"/>
  <c r="B8" i="2"/>
  <c r="B22" i="12" s="1"/>
  <c r="F22" i="12" s="1"/>
  <c r="C38" i="4"/>
  <c r="E38" i="4"/>
  <c r="D38" i="4"/>
  <c r="D46" i="3"/>
  <c r="B46" i="3"/>
  <c r="C46" i="3"/>
  <c r="E46" i="3"/>
  <c r="D23" i="3"/>
  <c r="B23" i="3"/>
  <c r="C23" i="3"/>
  <c r="E23" i="3"/>
  <c r="E54" i="1"/>
  <c r="B144" i="1"/>
  <c r="B163" i="1"/>
  <c r="B97" i="1"/>
  <c r="E163" i="1"/>
  <c r="E63" i="1"/>
  <c r="B12" i="1"/>
  <c r="E177" i="1"/>
  <c r="E154" i="1"/>
  <c r="G154" i="1" s="1"/>
  <c r="E97" i="1"/>
  <c r="E46" i="1"/>
  <c r="E200" i="1"/>
  <c r="G200" i="1" s="1"/>
  <c r="E144" i="1"/>
  <c r="E12" i="1"/>
  <c r="G12" i="1" s="1"/>
  <c r="D11" i="1"/>
  <c r="D81" i="1" s="1"/>
  <c r="C11" i="1"/>
  <c r="D171" i="1"/>
  <c r="C171" i="1"/>
  <c r="B54" i="1"/>
  <c r="C36" i="12"/>
  <c r="E36" i="12"/>
  <c r="F200" i="1" l="1"/>
  <c r="F154" i="1"/>
  <c r="G163" i="1"/>
  <c r="F163" i="1"/>
  <c r="G97" i="1"/>
  <c r="F97" i="1"/>
  <c r="F110" i="1"/>
  <c r="B96" i="1"/>
  <c r="B27" i="12" s="1"/>
  <c r="G144" i="1"/>
  <c r="F144" i="1"/>
  <c r="F158" i="1"/>
  <c r="G158" i="1"/>
  <c r="G177" i="1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C81" i="1"/>
  <c r="E69" i="1"/>
  <c r="G70" i="1"/>
  <c r="F70" i="1"/>
  <c r="F63" i="1"/>
  <c r="G63" i="1"/>
  <c r="G54" i="1"/>
  <c r="F54" i="1"/>
  <c r="G46" i="1"/>
  <c r="F46" i="1"/>
  <c r="G42" i="1"/>
  <c r="F42" i="1"/>
  <c r="F35" i="1"/>
  <c r="G35" i="1"/>
  <c r="F12" i="1"/>
  <c r="E96" i="1"/>
  <c r="D24" i="2"/>
  <c r="C206" i="1"/>
  <c r="E171" i="1"/>
  <c r="G171" i="1" s="1"/>
  <c r="E11" i="1"/>
  <c r="B11" i="1"/>
  <c r="D206" i="1"/>
  <c r="D36" i="12"/>
  <c r="C26" i="12"/>
  <c r="C27" i="12"/>
  <c r="C24" i="12"/>
  <c r="B24" i="12"/>
  <c r="C20" i="12"/>
  <c r="F96" i="1" l="1"/>
  <c r="G96" i="1"/>
  <c r="G24" i="2"/>
  <c r="F24" i="2"/>
  <c r="G14" i="2"/>
  <c r="F14" i="2"/>
  <c r="E17" i="12"/>
  <c r="G69" i="1"/>
  <c r="F69" i="1"/>
  <c r="G11" i="1"/>
  <c r="E81" i="1"/>
  <c r="G81" i="1" s="1"/>
  <c r="B26" i="12"/>
  <c r="F11" i="1"/>
  <c r="B81" i="1"/>
  <c r="E206" i="1"/>
  <c r="D20" i="12"/>
  <c r="D27" i="12"/>
  <c r="C28" i="12"/>
  <c r="C38" i="12" s="1"/>
  <c r="D24" i="12"/>
  <c r="D26" i="12"/>
  <c r="E24" i="12"/>
  <c r="E27" i="12" l="1"/>
  <c r="F27" i="12" s="1"/>
  <c r="G206" i="1"/>
  <c r="G17" i="12"/>
  <c r="F17" i="12"/>
  <c r="B20" i="12"/>
  <c r="F81" i="1"/>
  <c r="B28" i="12"/>
  <c r="B38" i="12" s="1"/>
  <c r="E26" i="12"/>
  <c r="F26" i="12" s="1"/>
  <c r="E20" i="12"/>
  <c r="D28" i="12"/>
  <c r="D38" i="12" s="1"/>
  <c r="G27" i="12" l="1"/>
  <c r="E28" i="12"/>
  <c r="E38" i="12" s="1"/>
  <c r="G26" i="12"/>
  <c r="F178" i="1"/>
  <c r="F171" i="1"/>
  <c r="F177" i="1"/>
  <c r="B181" i="1"/>
  <c r="B177" i="1"/>
  <c r="B171" i="1"/>
  <c r="B206" i="1"/>
  <c r="F206" i="1"/>
</calcChain>
</file>

<file path=xl/sharedStrings.xml><?xml version="1.0" encoding="utf-8"?>
<sst xmlns="http://schemas.openxmlformats.org/spreadsheetml/2006/main" count="473" uniqueCount="306">
  <si>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</si>
  <si>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</si>
  <si>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</si>
  <si>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</si>
  <si>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</si>
  <si>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</si>
  <si>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</si>
  <si>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</si>
  <si>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</si>
  <si>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</si>
  <si>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</si>
  <si>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</si>
  <si>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</si>
  <si>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</si>
  <si>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</si>
  <si>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</si>
  <si>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</si>
  <si>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</si>
  <si>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</si>
  <si>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</si>
  <si>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</si>
  <si>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</si>
  <si>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</si>
  <si>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</si>
  <si>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</si>
  <si>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</si>
  <si>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</si>
  <si>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</si>
  <si>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</si>
  <si>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</si>
  <si>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</si>
  <si>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</si>
  <si>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</si>
  <si>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</si>
  <si>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</si>
  <si>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</si>
  <si>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</si>
  <si>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</si>
  <si>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</si>
  <si>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</si>
  <si>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</si>
  <si>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</si>
  <si>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</si>
  <si>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</si>
  <si>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</si>
  <si>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</si>
  <si>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</si>
  <si>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</si>
  <si>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</si>
  <si>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</si>
  <si>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</si>
  <si>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</si>
  <si>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</si>
  <si>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</si>
  <si>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</si>
  <si>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</si>
  <si>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</si>
  <si>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</si>
  <si>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</si>
  <si>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</si>
  <si>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</si>
  <si>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</si>
  <si>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</si>
  <si>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</si>
  <si>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</si>
  <si>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</si>
  <si>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</si>
  <si>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</si>
  <si>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</si>
  <si>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</si>
  <si>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</si>
  <si>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</si>
  <si>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</si>
  <si>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</si>
  <si>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</si>
  <si>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</si>
  <si>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</si>
  <si>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</si>
  <si>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</si>
  <si>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</si>
  <si>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</si>
  <si>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</si>
  <si>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</si>
  <si>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</si>
  <si>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</si>
  <si>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</si>
  <si>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</si>
  <si>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</si>
  <si>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</si>
  <si>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</si>
  <si>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</si>
  <si>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</si>
  <si>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</si>
  <si>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</si>
  <si>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</si>
  <si>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</si>
  <si>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</si>
  <si>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</si>
  <si>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</si>
  <si>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</si>
  <si>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</si>
  <si>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</si>
  <si>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</si>
  <si>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</si>
  <si>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</si>
  <si>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</si>
  <si>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</si>
  <si>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</si>
  <si>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</si>
  <si>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</si>
  <si>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</si>
  <si>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</si>
  <si>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</si>
  <si>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</si>
  <si>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</si>
  <si>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</si>
  <si>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</si>
  <si>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</si>
  <si>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</si>
  <si>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</si>
  <si>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</si>
  <si>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</si>
  <si>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</si>
  <si>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</si>
  <si>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</si>
  <si>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</si>
  <si>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</si>
  <si>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</si>
  <si>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</si>
  <si>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</si>
  <si>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</si>
  <si>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</si>
  <si>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</si>
  <si>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</si>
  <si>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</si>
  <si>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</si>
  <si>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</si>
  <si>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</si>
  <si>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</si>
  <si>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</si>
  <si>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>5=4/3*100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</si>
  <si>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</si>
  <si>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</si>
  <si>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</si>
  <si>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</si>
  <si>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</si>
  <si>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</si>
  <si>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</si>
  <si>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</si>
  <si>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</si>
  <si>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</si>
  <si>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</si>
  <si>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</si>
  <si>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</si>
  <si>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</si>
  <si>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</si>
  <si>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</si>
  <si>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</si>
  <si>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</si>
  <si>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</si>
  <si>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</si>
  <si>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</si>
  <si>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</si>
  <si>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</si>
  <si>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</si>
  <si>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</si>
  <si>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</si>
  <si>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</si>
  <si>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</si>
  <si>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</si>
  <si>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</si>
  <si>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</si>
  <si>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</si>
  <si>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</si>
  <si>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</si>
  <si>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</si>
  <si>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</si>
  <si>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</si>
  <si>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</si>
  <si>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</si>
  <si>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</si>
  <si>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</si>
  <si>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</si>
  <si>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</si>
  <si>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</si>
  <si>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</si>
  <si>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</si>
  <si>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</si>
  <si>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</si>
  <si>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</si>
  <si>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</si>
  <si>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</si>
  <si>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</si>
  <si>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</si>
  <si>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</si>
  <si>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</si>
  <si>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</si>
  <si>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</si>
  <si>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</si>
  <si>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</si>
  <si>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</si>
  <si>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</si>
  <si>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</si>
  <si>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</si>
  <si>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</si>
  <si>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</si>
  <si>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</si>
  <si>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</si>
  <si>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</si>
  <si>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</si>
  <si>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</si>
  <si>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</si>
  <si>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</si>
  <si>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</si>
  <si>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</si>
  <si>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</si>
  <si>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</si>
  <si>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</si>
  <si>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</si>
  <si>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</si>
  <si>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</si>
  <si>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</si>
  <si>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</si>
  <si>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</si>
  <si>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</si>
  <si>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</si>
  <si>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</si>
  <si>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</si>
  <si>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</si>
  <si>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</si>
  <si>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</si>
  <si>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</si>
  <si>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</si>
  <si>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</si>
  <si>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</si>
  <si>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</si>
  <si>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</si>
  <si>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</si>
  <si>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</si>
  <si>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</si>
  <si>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</si>
  <si>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</si>
  <si>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</si>
  <si>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</si>
  <si>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</si>
  <si>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</si>
  <si>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</si>
  <si>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</si>
  <si>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</si>
  <si>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</si>
  <si>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</si>
  <si>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</si>
  <si>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</si>
  <si>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</si>
  <si>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</si>
  <si>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</si>
  <si>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</si>
  <si>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</si>
  <si>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</si>
  <si>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</si>
  <si>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</si>
  <si>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</si>
  <si>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</si>
  <si>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</si>
  <si>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</si>
  <si>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</si>
  <si>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</si>
  <si>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>Ostvarenje / izvršenje 
01.01.-30.06.'24.</t>
  </si>
  <si>
    <t xml:space="preserve">              Rashodi i izdaci u Posebnom dijelu Financijskog plana iskazani po programskoj klasifikaciji, izvršeni su kako slijedi:</t>
  </si>
  <si>
    <t>ZA 2025. GODINU</t>
  </si>
  <si>
    <t>Izvorni plan 
2025.</t>
  </si>
  <si>
    <t>Tekući plan 
2025.</t>
  </si>
  <si>
    <t>Ostvarenje / izvršenje 
01.01.-30.06.'25.</t>
  </si>
  <si>
    <t xml:space="preserve">Sažetak polugodišnjeg izvještaja o izvršenju Financijskog plana za 2025. godinu izgleda kako slijedi: </t>
  </si>
  <si>
    <t xml:space="preserve">Prihodi i rashodi te primici i izdaci ostvareni su, odnosno izvršeni u 2025. godini u Računu prihoda i rashoda i Računu financiranja, uz usporedbu prethodne godine, kako slijedi: </t>
  </si>
  <si>
    <t>Izvršenje 
01.01.-30.06.24.</t>
  </si>
  <si>
    <t>Izvršenje 
01.01.-30.06.25.</t>
  </si>
  <si>
    <r>
      <t>Temeljem odredbi članka 86. Zakona o proračunu (Narodne novine br. 144/21), članka 52. Pravilnika o polugodišnjem i godišnjem izvještaju o izvršenju proračuna i financijskog plana (Narodne novine br. 85/23), članka 29. Odluke o izvršavanju Proračuna Varaždinske županije za 2025. godinu (Službeni vjesnik Varaždinske županije br. 101/23) i članka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68.</t>
    </r>
    <r>
      <rPr>
        <sz val="12"/>
        <color theme="1"/>
        <rFont val="Times New Roman"/>
        <family val="1"/>
        <charset val="238"/>
      </rPr>
      <t xml:space="preserve"> Statuta OSNOVNA ŠKOLA IZIDORA POLJAKA VIŠNJICA, Školski odbor na sjednici održanoj 22.07.2025. godine, donosi:</t>
    </r>
  </si>
  <si>
    <t>OSNOVNA ŠKOLA IZIDORA POLJAKA VIŠNJAKA</t>
  </si>
  <si>
    <t xml:space="preserve">  </t>
  </si>
  <si>
    <t>3812 Tekuće donacije u naravi</t>
  </si>
  <si>
    <t>Razdjel:  015 UPRAVNI ODJEL ZA PROSVJETU, KULTURU I SPORT</t>
  </si>
  <si>
    <t>Glava: 01502 OSNOVNO ŠKOLSKO OBRAZOVANJE</t>
  </si>
  <si>
    <t>13828 OŠ IZIDORA POLJAKA, DONJA VIŠNJICA</t>
  </si>
  <si>
    <t>Program:  1140 PROGRAMI EUROPSKIH POSLOVA</t>
  </si>
  <si>
    <t>Program: 1210 JAVNE POTREBE U OBRAZOVANJU IZNAD ZAKONSKOG STANDARDA</t>
  </si>
  <si>
    <t>A121019 Prehrana učenika</t>
  </si>
  <si>
    <t>A121023 Građanski odgoj</t>
  </si>
  <si>
    <t>A121025 Opskrba školskih ustanova besplatnim higijenskim potrepštinama</t>
  </si>
  <si>
    <t>T121001 Školski medni dan</t>
  </si>
  <si>
    <t>Program: 1230 ZAKONSKI STANDARD JAVNIH USTANOVA OŠ</t>
  </si>
  <si>
    <t>A123001 Odgojnoobrazovno, administrativno i tehničko osoblje</t>
  </si>
  <si>
    <t>3225 Sitni inventar i autogume</t>
  </si>
  <si>
    <t>K123001 Izgradnja i održavanje školskih objekata</t>
  </si>
  <si>
    <t xml:space="preserve"> T114017 Asistenti u nastavi</t>
  </si>
  <si>
    <t xml:space="preserve"> T114036 Školska Shema</t>
  </si>
  <si>
    <t xml:space="preserve"> A121016 Programi u školstvu iznad zakonskog standarda</t>
  </si>
  <si>
    <t>Članak 4.</t>
  </si>
  <si>
    <r>
      <t xml:space="preserve">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38"/>
      </rPr>
      <t>PREDSJEDNICA ŠKOLSKOG  ODBORA</t>
    </r>
  </si>
  <si>
    <t>Ivana Karpov</t>
  </si>
  <si>
    <t xml:space="preserve">              URBROJ: 2186-144-03-25-14</t>
  </si>
  <si>
    <t xml:space="preserve">              KLASA: 400-04/25-01/1</t>
  </si>
  <si>
    <t>Donja Višnjica 22.07.2025.</t>
  </si>
  <si>
    <t xml:space="preserve">              Polugodišnji izvještaj o izvršenju Financijskog plana za 2025. godinu objavljuje se  na stranicama škole.</t>
  </si>
  <si>
    <t xml:space="preserve"> </t>
  </si>
  <si>
    <t xml:space="preserve"> POLUGODIŠNJI  IZVJEŠTAJ O IZVRŠENJU FINANCIJSKOG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</si>
</sst>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rgb="FFFF0000"/>
      <name val="Times New Roman"/>
      <family val="1"/>
      <charset val="238"/>
    </font>
    <font>
      <b/>
      <sz val="15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82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7" fillId="35" borderId="0" xfId="0" applyFont="1" applyFill="1" applyAlignment="1">
      <alignment horizontal="left" vertical="center" wrapText="1" indent="1"/>
    </xf>
    <xf numFmtId="4" fontId="37" fillId="35" borderId="0" xfId="0" applyNumberFormat="1" applyFont="1" applyFill="1" applyAlignment="1">
      <alignment horizontal="right" vertical="center" wrapText="1"/>
    </xf>
    <xf numFmtId="4" fontId="38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5" borderId="0" xfId="0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7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4" fontId="24" fillId="34" borderId="0" xfId="0" applyNumberFormat="1" applyFont="1" applyFill="1" applyAlignment="1">
      <alignment horizontal="left" wrapText="1" indent="1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left" wrapText="1" indent="5"/>
    </xf>
    <xf numFmtId="0" fontId="39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8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41" fillId="35" borderId="0" xfId="0" applyFont="1" applyFill="1" applyAlignment="1">
      <alignment horizontal="right" vertical="center"/>
    </xf>
    <xf numFmtId="0" fontId="40" fillId="35" borderId="0" xfId="0" applyFont="1" applyFill="1" applyAlignment="1">
      <alignment horizontal="left" vertical="center" indent="6"/>
    </xf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3" fillId="0" borderId="0" xfId="0" applyFont="1"/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4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47" fillId="35" borderId="0" xfId="0" applyFont="1" applyFill="1" applyAlignment="1">
      <alignment horizontal="right" vertical="center"/>
    </xf>
    <xf numFmtId="0" fontId="26" fillId="38" borderId="0" xfId="0" applyFont="1" applyFill="1" applyAlignment="1">
      <alignment horizontal="left" wrapText="1" indent="3"/>
    </xf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21" fillId="34" borderId="0" xfId="0" applyFont="1" applyFill="1" applyAlignment="1">
      <alignment horizontal="left" wrapText="1" indent="1"/>
    </xf>
    <xf numFmtId="0" fontId="45" fillId="34" borderId="0" xfId="0" applyFont="1" applyFill="1" applyAlignment="1">
      <alignment horizontal="left" wrapText="1" indent="3"/>
    </xf>
    <xf numFmtId="0" fontId="50" fillId="34" borderId="0" xfId="0" applyFont="1" applyFill="1" applyAlignment="1">
      <alignment horizontal="left" wrapText="1" indent="1"/>
    </xf>
    <xf numFmtId="0" fontId="46" fillId="0" borderId="0" xfId="0" applyFont="1" applyAlignment="1">
      <alignment horizontal="left" indent="1"/>
    </xf>
    <xf numFmtId="0" fontId="20" fillId="35" borderId="0" xfId="0" applyFont="1" applyFill="1" applyAlignment="1">
      <alignment horizontal="left" vertical="center" wrapText="1"/>
    </xf>
    <xf numFmtId="0" fontId="52" fillId="35" borderId="0" xfId="0" applyFont="1" applyFill="1"/>
    <xf numFmtId="0" fontId="53" fillId="35" borderId="0" xfId="0" applyFont="1" applyFill="1" applyAlignment="1">
      <alignment horizontal="center"/>
    </xf>
    <xf numFmtId="164" fontId="53" fillId="35" borderId="0" xfId="0" applyNumberFormat="1" applyFont="1" applyFill="1" applyAlignment="1">
      <alignment horizontal="center"/>
    </xf>
    <xf numFmtId="0" fontId="53" fillId="0" borderId="0" xfId="0" applyFont="1"/>
    <xf numFmtId="0" fontId="51" fillId="35" borderId="0" xfId="0" applyFont="1" applyFill="1" applyAlignment="1">
      <alignment wrapText="1"/>
    </xf>
    <xf numFmtId="0" fontId="46" fillId="0" borderId="0" xfId="0" applyFont="1" applyAlignment="1">
      <alignment horizontal="right" indent="1"/>
    </xf>
    <xf numFmtId="0" fontId="31" fillId="35" borderId="0" xfId="0" applyFont="1" applyFill="1"/>
    <xf numFmtId="0" fontId="23" fillId="35" borderId="0" xfId="0" applyFont="1" applyFill="1" applyAlignment="1">
      <alignment horizontal="left" indent="1"/>
    </xf>
    <xf numFmtId="0" fontId="49" fillId="35" borderId="0" xfId="0" applyFont="1" applyFill="1"/>
    <xf numFmtId="0" fontId="18" fillId="35" borderId="0" xfId="0" applyFont="1" applyFill="1" applyAlignment="1">
      <alignment horizontal="center"/>
    </xf>
    <xf numFmtId="2" fontId="19" fillId="0" borderId="0" xfId="0" applyNumberFormat="1" applyFont="1" applyAlignment="1"/>
    <xf numFmtId="0" fontId="25" fillId="35" borderId="0" xfId="0" applyFont="1" applyFill="1" applyAlignment="1">
      <alignment horizontal="left" indent="1"/>
    </xf>
    <xf numFmtId="0" fontId="26" fillId="33" borderId="0" xfId="0" applyFont="1" applyFill="1" applyAlignment="1">
      <alignment horizontal="left" wrapText="1" indent="1"/>
    </xf>
    <xf numFmtId="0" fontId="30" fillId="34" borderId="0" xfId="0" applyFont="1" applyFill="1" applyAlignment="1">
      <alignment horizontal="left" wrapText="1" indent="3"/>
    </xf>
    <xf numFmtId="0" fontId="30" fillId="34" borderId="0" xfId="0" applyFont="1" applyFill="1" applyAlignment="1">
      <alignment horizontal="left" wrapText="1" indent="5"/>
    </xf>
    <xf numFmtId="0" fontId="26" fillId="34" borderId="0" xfId="0" applyFont="1" applyFill="1" applyAlignment="1">
      <alignment horizontal="left" wrapText="1" indent="4"/>
    </xf>
    <xf numFmtId="4" fontId="45" fillId="34" borderId="0" xfId="0" applyNumberFormat="1" applyFont="1" applyFill="1" applyAlignment="1">
      <alignment wrapText="1"/>
    </xf>
    <xf numFmtId="4" fontId="30" fillId="34" borderId="0" xfId="0" applyNumberFormat="1" applyFont="1" applyFill="1" applyAlignment="1">
      <alignment wrapText="1"/>
    </xf>
    <xf numFmtId="164" fontId="24" fillId="34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4"/>
    </xf>
    <xf numFmtId="0" fontId="26" fillId="39" borderId="0" xfId="0" applyFont="1" applyFill="1" applyAlignment="1">
      <alignment horizontal="left" wrapText="1"/>
    </xf>
    <xf numFmtId="0" fontId="26" fillId="33" borderId="0" xfId="0" applyFont="1" applyFill="1" applyAlignment="1">
      <alignment horizontal="left" wrapText="1"/>
    </xf>
    <xf numFmtId="0" fontId="21" fillId="39" borderId="0" xfId="0" applyFont="1" applyFill="1" applyAlignment="1">
      <alignment horizontal="left" wrapText="1" indent="1"/>
    </xf>
    <xf numFmtId="4" fontId="21" fillId="39" borderId="0" xfId="0" applyNumberFormat="1" applyFont="1" applyFill="1" applyAlignment="1">
      <alignment wrapText="1"/>
    </xf>
    <xf numFmtId="4" fontId="21" fillId="33" borderId="0" xfId="0" applyNumberFormat="1" applyFont="1" applyFill="1" applyAlignment="1">
      <alignment wrapText="1"/>
    </xf>
    <xf numFmtId="4" fontId="24" fillId="39" borderId="0" xfId="0" applyNumberFormat="1" applyFont="1" applyFill="1" applyAlignment="1">
      <alignment wrapText="1"/>
    </xf>
    <xf numFmtId="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5"/>
    </xf>
    <xf numFmtId="0" fontId="0" fillId="35" borderId="0" xfId="0" applyFill="1" applyAlignment="1">
      <alignment horizontal="left" indent="5"/>
    </xf>
    <xf numFmtId="0" fontId="21" fillId="35" borderId="0" xfId="0" applyFont="1" applyFill="1" applyAlignment="1">
      <alignment horizontal="left" wrapText="1" indent="1"/>
    </xf>
    <xf numFmtId="4" fontId="21" fillId="35" borderId="0" xfId="0" applyNumberFormat="1" applyFont="1" applyFill="1" applyAlignment="1">
      <alignment wrapText="1"/>
    </xf>
    <xf numFmtId="0" fontId="26" fillId="35" borderId="0" xfId="0" applyFont="1" applyFill="1" applyAlignment="1">
      <alignment horizontal="left" wrapText="1"/>
    </xf>
    <xf numFmtId="4" fontId="30" fillId="35" borderId="0" xfId="0" applyNumberFormat="1" applyFont="1" applyFill="1" applyAlignment="1">
      <alignment wrapText="1"/>
    </xf>
    <xf numFmtId="0" fontId="21" fillId="35" borderId="0" xfId="0" applyFont="1" applyFill="1" applyAlignment="1">
      <alignment horizontal="left" wrapText="1"/>
    </xf>
    <xf numFmtId="164" fontId="21" fillId="35" borderId="0" xfId="0" applyNumberFormat="1" applyFont="1" applyFill="1" applyAlignment="1">
      <alignment wrapText="1"/>
    </xf>
    <xf numFmtId="164" fontId="21" fillId="39" borderId="0" xfId="0" applyNumberFormat="1" applyFont="1" applyFill="1" applyAlignment="1">
      <alignment wrapText="1"/>
    </xf>
    <xf numFmtId="164" fontId="24" fillId="39" borderId="0" xfId="0" applyNumberFormat="1" applyFont="1" applyFill="1" applyAlignment="1">
      <alignment wrapText="1"/>
    </xf>
    <xf numFmtId="164" fontId="21" fillId="34" borderId="0" xfId="0" applyNumberFormat="1" applyFont="1" applyFill="1" applyAlignment="1">
      <alignment wrapText="1"/>
    </xf>
    <xf numFmtId="0" fontId="37" fillId="35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56" fillId="35" borderId="0" xfId="0" applyFont="1" applyFill="1" applyAlignment="1">
      <alignment horizontal="center"/>
    </xf>
    <xf numFmtId="0" fontId="55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51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42" fillId="35" borderId="0" xfId="0" applyFont="1" applyFill="1" applyAlignment="1">
      <alignment horizontal="left" indent="6"/>
    </xf>
    <xf numFmtId="0" fontId="42" fillId="35" borderId="0" xfId="0" applyFont="1" applyFill="1" applyAlignment="1">
      <alignment horizontal="left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workbookViewId="0">
      <selection activeCell="A2" sqref="A2:G2"/>
    </sheetView>
  </sheetViews>
  <sheetFormatPr defaultColWidth="8.85546875" defaultRowHeight="15.75" x14ac:dyDescent="0.25"/>
  <cols>
    <col min="1" max="1" width="70.5703125" style="15" customWidth="1"/>
    <col min="2" max="5" width="18.28515625" style="15" customWidth="1"/>
    <col min="6" max="6" width="8.7109375" style="43" bestFit="1" customWidth="1"/>
    <col min="7" max="7" width="9" style="43" customWidth="1"/>
    <col min="8" max="8" width="8.85546875" style="15"/>
    <col min="9" max="9" width="15.42578125" style="15" bestFit="1" customWidth="1"/>
    <col min="10" max="16384" width="8.85546875" style="15"/>
  </cols>
  <sheetData>
    <row r="1" spans="1:14" ht="74.25" customHeight="1" x14ac:dyDescent="0.25">
      <c r="A1" s="170" t="s">
        <v>277</v>
      </c>
      <c r="B1" s="170"/>
      <c r="C1" s="170"/>
      <c r="D1" s="170"/>
      <c r="E1" s="170"/>
      <c r="F1" s="170"/>
      <c r="G1" s="170"/>
      <c r="I1" s="137"/>
      <c r="J1" s="137"/>
      <c r="K1" s="137"/>
      <c r="L1" s="137"/>
      <c r="M1" s="137"/>
      <c r="N1" s="137"/>
    </row>
    <row r="2" spans="1:14" ht="19.5" x14ac:dyDescent="0.3">
      <c r="A2" s="171" t="s">
        <v>305</v>
      </c>
      <c r="B2" s="171"/>
      <c r="C2" s="171"/>
      <c r="D2" s="171"/>
      <c r="E2" s="171"/>
      <c r="F2" s="171"/>
      <c r="G2" s="171"/>
      <c r="I2" s="137"/>
      <c r="J2" s="137"/>
      <c r="K2" s="137"/>
      <c r="L2" s="137"/>
      <c r="M2" s="137"/>
      <c r="N2" s="137"/>
    </row>
    <row r="3" spans="1:14" ht="19.5" x14ac:dyDescent="0.3">
      <c r="A3" s="172" t="s">
        <v>278</v>
      </c>
      <c r="B3" s="173"/>
      <c r="C3" s="173"/>
      <c r="D3" s="173"/>
      <c r="E3" s="173"/>
      <c r="F3" s="173"/>
      <c r="G3" s="173"/>
      <c r="I3" s="137"/>
      <c r="J3" s="137"/>
      <c r="K3" s="137"/>
      <c r="L3" s="137"/>
      <c r="M3" s="137"/>
      <c r="N3" s="137"/>
    </row>
    <row r="4" spans="1:14" ht="19.5" x14ac:dyDescent="0.3">
      <c r="A4" s="103"/>
      <c r="B4" s="103" t="s">
        <v>269</v>
      </c>
      <c r="C4" s="103"/>
      <c r="D4" s="103"/>
      <c r="E4" s="103"/>
      <c r="F4" s="103"/>
      <c r="G4" s="103"/>
      <c r="I4" s="137"/>
      <c r="J4" s="137"/>
      <c r="K4" s="137"/>
      <c r="L4" s="137"/>
      <c r="M4" s="137"/>
      <c r="N4" s="137"/>
    </row>
    <row r="5" spans="1:14" ht="9.75" customHeight="1" x14ac:dyDescent="0.3">
      <c r="A5" s="16"/>
      <c r="B5" s="16"/>
      <c r="C5" s="16"/>
      <c r="D5" s="16"/>
      <c r="E5" s="16"/>
      <c r="F5" s="36"/>
      <c r="G5" s="36"/>
      <c r="I5" s="137"/>
      <c r="J5" s="137"/>
      <c r="K5" s="137"/>
      <c r="L5" s="137"/>
      <c r="M5" s="137"/>
      <c r="N5" s="137"/>
    </row>
    <row r="6" spans="1:14" ht="19.5" x14ac:dyDescent="0.3">
      <c r="A6" s="171" t="s">
        <v>129</v>
      </c>
      <c r="B6" s="171"/>
      <c r="C6" s="171"/>
      <c r="D6" s="171"/>
      <c r="E6" s="171"/>
      <c r="F6" s="171"/>
      <c r="G6" s="171"/>
      <c r="I6" s="137"/>
      <c r="J6" s="137"/>
      <c r="K6" s="137"/>
      <c r="L6" s="137"/>
      <c r="M6" s="137"/>
      <c r="N6" s="137"/>
    </row>
    <row r="7" spans="1:14" ht="6.75" customHeight="1" x14ac:dyDescent="0.25">
      <c r="A7" s="17"/>
      <c r="B7" s="17"/>
      <c r="C7" s="17"/>
      <c r="D7" s="17"/>
      <c r="E7" s="17"/>
      <c r="F7" s="35"/>
      <c r="G7" s="35"/>
      <c r="K7" s="30"/>
    </row>
    <row r="8" spans="1:14" x14ac:dyDescent="0.25">
      <c r="A8" s="174" t="s">
        <v>130</v>
      </c>
      <c r="B8" s="174"/>
      <c r="C8" s="174"/>
      <c r="D8" s="174"/>
      <c r="E8" s="174"/>
      <c r="F8" s="174"/>
      <c r="G8" s="174"/>
    </row>
    <row r="9" spans="1:14" ht="13.9" customHeight="1" x14ac:dyDescent="0.25">
      <c r="A9" s="18"/>
      <c r="B9" s="18"/>
      <c r="C9" s="18"/>
      <c r="D9" s="18"/>
      <c r="E9" s="18"/>
      <c r="F9" s="37"/>
      <c r="G9" s="37"/>
    </row>
    <row r="10" spans="1:14" x14ac:dyDescent="0.25">
      <c r="A10" s="175" t="s">
        <v>273</v>
      </c>
      <c r="B10" s="175"/>
      <c r="C10" s="175"/>
      <c r="D10" s="175"/>
      <c r="E10" s="175"/>
      <c r="F10" s="175"/>
      <c r="G10" s="175"/>
    </row>
    <row r="11" spans="1:14" x14ac:dyDescent="0.25">
      <c r="A11" s="130"/>
      <c r="B11" s="130"/>
      <c r="C11" s="130"/>
      <c r="D11" s="130"/>
      <c r="E11" s="130"/>
      <c r="F11" s="130"/>
      <c r="G11" s="130"/>
    </row>
    <row r="12" spans="1:14" s="134" customFormat="1" x14ac:dyDescent="0.25">
      <c r="A12" s="131" t="s">
        <v>265</v>
      </c>
      <c r="B12" s="132"/>
      <c r="C12" s="132"/>
      <c r="D12" s="132"/>
      <c r="E12" s="132"/>
      <c r="F12" s="133"/>
      <c r="G12" s="133"/>
    </row>
    <row r="13" spans="1:14" s="30" customFormat="1" ht="28.9" customHeight="1" x14ac:dyDescent="0.25">
      <c r="A13" s="29" t="s">
        <v>131</v>
      </c>
      <c r="B13" s="29" t="s">
        <v>267</v>
      </c>
      <c r="C13" s="29" t="s">
        <v>270</v>
      </c>
      <c r="D13" s="29" t="s">
        <v>271</v>
      </c>
      <c r="E13" s="29" t="s">
        <v>272</v>
      </c>
      <c r="F13" s="38" t="s">
        <v>190</v>
      </c>
      <c r="G13" s="38" t="s">
        <v>191</v>
      </c>
    </row>
    <row r="14" spans="1:14" s="19" customFormat="1" ht="8.25" customHeight="1" thickBot="1" x14ac:dyDescent="0.25">
      <c r="A14" s="85">
        <v>1</v>
      </c>
      <c r="B14" s="85">
        <v>2</v>
      </c>
      <c r="C14" s="85">
        <v>3</v>
      </c>
      <c r="D14" s="85">
        <v>4</v>
      </c>
      <c r="E14" s="85">
        <v>5</v>
      </c>
      <c r="F14" s="86" t="s">
        <v>113</v>
      </c>
      <c r="G14" s="86" t="s">
        <v>114</v>
      </c>
    </row>
    <row r="15" spans="1:14" ht="18" customHeight="1" thickTop="1" x14ac:dyDescent="0.25">
      <c r="A15" s="27" t="s">
        <v>0</v>
      </c>
      <c r="B15" s="28"/>
      <c r="C15" s="28"/>
      <c r="D15" s="28"/>
      <c r="E15" s="28"/>
      <c r="F15" s="42"/>
      <c r="G15" s="42"/>
    </row>
    <row r="16" spans="1:14" ht="18" customHeight="1" x14ac:dyDescent="0.25">
      <c r="A16" s="21" t="s">
        <v>1</v>
      </c>
      <c r="B16" s="22">
        <v>531242.59</v>
      </c>
      <c r="C16" s="22">
        <v>1156145</v>
      </c>
      <c r="D16" s="22">
        <v>1156145</v>
      </c>
      <c r="E16" s="22">
        <v>615967.87</v>
      </c>
      <c r="F16" s="39">
        <v>115.95</v>
      </c>
      <c r="G16" s="39">
        <v>53.28</v>
      </c>
      <c r="I16" s="20"/>
    </row>
    <row r="17" spans="1:10" ht="18" customHeight="1" x14ac:dyDescent="0.25">
      <c r="A17" s="21" t="s">
        <v>18</v>
      </c>
      <c r="B17" s="22">
        <f>'P i R -Tablica 1.'!B69</f>
        <v>0</v>
      </c>
      <c r="C17" s="22">
        <f>'P i R -Tablica 1.'!C69</f>
        <v>0</v>
      </c>
      <c r="D17" s="22">
        <f>'P i R -Tablica 1.'!D69</f>
        <v>0</v>
      </c>
      <c r="E17" s="22">
        <f>'P i R -Tablica 1.'!E69</f>
        <v>0</v>
      </c>
      <c r="F17" s="39" t="str">
        <f t="shared" ref="F17" si="0">IFERROR(E17/B17*100,"-")</f>
        <v>-</v>
      </c>
      <c r="G17" s="39" t="str">
        <f t="shared" ref="G17" si="1">IFERROR(E17/D17*100,"-")</f>
        <v>-</v>
      </c>
    </row>
    <row r="18" spans="1:10" ht="18" customHeight="1" x14ac:dyDescent="0.25">
      <c r="A18" s="21" t="s">
        <v>20</v>
      </c>
      <c r="B18" s="22">
        <v>528585.84</v>
      </c>
      <c r="C18" s="22">
        <v>1154961</v>
      </c>
      <c r="D18" s="22">
        <v>1154961</v>
      </c>
      <c r="E18" s="22">
        <v>695158.21</v>
      </c>
      <c r="F18" s="39">
        <v>131.51</v>
      </c>
      <c r="G18" s="39">
        <v>60.19</v>
      </c>
    </row>
    <row r="19" spans="1:10" ht="18" customHeight="1" x14ac:dyDescent="0.25">
      <c r="A19" s="21" t="s">
        <v>76</v>
      </c>
      <c r="B19" s="22">
        <v>1332.5</v>
      </c>
      <c r="C19" s="22">
        <v>2684</v>
      </c>
      <c r="D19" s="22">
        <v>2684</v>
      </c>
      <c r="E19" s="22">
        <v>1594.25</v>
      </c>
      <c r="F19" s="39">
        <v>119.64</v>
      </c>
      <c r="G19" s="39">
        <v>59.4</v>
      </c>
      <c r="J19" s="15" t="s">
        <v>279</v>
      </c>
    </row>
    <row r="20" spans="1:10" x14ac:dyDescent="0.25">
      <c r="A20" s="73" t="s">
        <v>132</v>
      </c>
      <c r="B20" s="74">
        <f>B16+B17-B18-B19</f>
        <v>1324.25</v>
      </c>
      <c r="C20" s="74">
        <f t="shared" ref="C20" si="2">C16+C17-C18-C19</f>
        <v>-1500</v>
      </c>
      <c r="D20" s="74">
        <f>D16+D17-D18-D19</f>
        <v>-1500</v>
      </c>
      <c r="E20" s="74">
        <f t="shared" ref="E20" si="3">E16+E17-E18-E19</f>
        <v>-80784.589999999967</v>
      </c>
      <c r="F20" s="75"/>
      <c r="G20" s="75"/>
      <c r="I20" s="20"/>
    </row>
    <row r="21" spans="1:10" x14ac:dyDescent="0.25">
      <c r="A21" s="27" t="s">
        <v>102</v>
      </c>
      <c r="B21" s="71"/>
      <c r="C21" s="71"/>
      <c r="D21" s="71"/>
      <c r="E21" s="71"/>
      <c r="F21" s="72"/>
      <c r="G21" s="72"/>
    </row>
    <row r="22" spans="1:10" x14ac:dyDescent="0.25">
      <c r="A22" s="21" t="s">
        <v>103</v>
      </c>
      <c r="B22" s="22">
        <f>'Rač fin-Tablica 4.'!B7</f>
        <v>0</v>
      </c>
      <c r="C22" s="22">
        <f>'Rač fin-Tablica 4.'!C7</f>
        <v>0</v>
      </c>
      <c r="D22" s="22">
        <f>'Rač fin-Tablica 4.'!D7</f>
        <v>0</v>
      </c>
      <c r="E22" s="22">
        <f>'Rač fin-Tablica 4.'!E7</f>
        <v>0</v>
      </c>
      <c r="F22" s="39" t="str">
        <f t="shared" ref="F22:F23" si="4">IFERROR(E22/B22*100,"-")</f>
        <v>-</v>
      </c>
      <c r="G22" s="39" t="str">
        <f t="shared" ref="G22:G23" si="5">IFERROR(E22/D22*100,"-")</f>
        <v>-</v>
      </c>
    </row>
    <row r="23" spans="1:10" x14ac:dyDescent="0.25">
      <c r="A23" s="21" t="s">
        <v>107</v>
      </c>
      <c r="B23" s="22">
        <f>'Rač fin-Tablica 4.'!B16</f>
        <v>0</v>
      </c>
      <c r="C23" s="22">
        <f>'Rač fin-Tablica 4.'!C16</f>
        <v>0</v>
      </c>
      <c r="D23" s="22">
        <f>'Rač fin-Tablica 4.'!D16</f>
        <v>0</v>
      </c>
      <c r="E23" s="22">
        <f>'Rač fin-Tablica 4.'!E16</f>
        <v>0</v>
      </c>
      <c r="F23" s="39" t="str">
        <f t="shared" si="4"/>
        <v>-</v>
      </c>
      <c r="G23" s="39" t="str">
        <f t="shared" si="5"/>
        <v>-</v>
      </c>
      <c r="I23" s="20"/>
    </row>
    <row r="24" spans="1:10" x14ac:dyDescent="0.25">
      <c r="A24" s="73" t="s">
        <v>133</v>
      </c>
      <c r="B24" s="74">
        <f>B22-B23</f>
        <v>0</v>
      </c>
      <c r="C24" s="74">
        <f t="shared" ref="C24" si="6">C22-C23</f>
        <v>0</v>
      </c>
      <c r="D24" s="74">
        <f>D22-D23</f>
        <v>0</v>
      </c>
      <c r="E24" s="74">
        <f t="shared" ref="E24" si="7">E22-E23</f>
        <v>0</v>
      </c>
      <c r="F24" s="75"/>
      <c r="G24" s="75"/>
    </row>
    <row r="25" spans="1:10" x14ac:dyDescent="0.25">
      <c r="A25" s="27" t="s">
        <v>249</v>
      </c>
      <c r="B25" s="76"/>
      <c r="C25" s="76"/>
      <c r="D25" s="76"/>
      <c r="E25" s="76"/>
      <c r="F25" s="77"/>
      <c r="G25" s="77"/>
    </row>
    <row r="26" spans="1:10" x14ac:dyDescent="0.25">
      <c r="A26" s="21" t="s">
        <v>141</v>
      </c>
      <c r="B26" s="26">
        <f>B16+B17+B22</f>
        <v>531242.59</v>
      </c>
      <c r="C26" s="26">
        <f>C16+C17+C22</f>
        <v>1156145</v>
      </c>
      <c r="D26" s="26">
        <f>D16+D17+D22</f>
        <v>1156145</v>
      </c>
      <c r="E26" s="26">
        <f>E16+E17+E22</f>
        <v>615967.87</v>
      </c>
      <c r="F26" s="41">
        <f t="shared" ref="F26:F27" si="8">IFERROR(E26/B26*100,"-")</f>
        <v>115.94851045357642</v>
      </c>
      <c r="G26" s="41">
        <f t="shared" ref="G26:G27" si="9">IFERROR(E26/D26*100,"-")</f>
        <v>53.277735059183748</v>
      </c>
      <c r="I26" s="20"/>
    </row>
    <row r="27" spans="1:10" x14ac:dyDescent="0.25">
      <c r="A27" s="21" t="s">
        <v>136</v>
      </c>
      <c r="B27" s="26">
        <f>B18+B19+B23</f>
        <v>529918.34</v>
      </c>
      <c r="C27" s="26">
        <f>C18+C19+C23</f>
        <v>1157645</v>
      </c>
      <c r="D27" s="26">
        <f>D18+D19+D23</f>
        <v>1157645</v>
      </c>
      <c r="E27" s="26">
        <f>E18+E19+E23</f>
        <v>696752.46</v>
      </c>
      <c r="F27" s="41">
        <f t="shared" si="8"/>
        <v>131.48298660506825</v>
      </c>
      <c r="G27" s="41">
        <f t="shared" si="9"/>
        <v>60.187057344868244</v>
      </c>
      <c r="I27" s="20"/>
    </row>
    <row r="28" spans="1:10" x14ac:dyDescent="0.25">
      <c r="A28" s="73" t="s">
        <v>137</v>
      </c>
      <c r="B28" s="74">
        <f>B26-B27</f>
        <v>1324.25</v>
      </c>
      <c r="C28" s="74">
        <f t="shared" ref="C28:E28" si="10">C26-C27</f>
        <v>-1500</v>
      </c>
      <c r="D28" s="74">
        <f t="shared" si="10"/>
        <v>-1500</v>
      </c>
      <c r="E28" s="74">
        <f t="shared" si="10"/>
        <v>-80784.589999999967</v>
      </c>
      <c r="F28" s="75"/>
      <c r="G28" s="75"/>
      <c r="I28" s="20"/>
    </row>
    <row r="29" spans="1:10" ht="3.75" customHeight="1" x14ac:dyDescent="0.25">
      <c r="A29" s="21"/>
      <c r="B29" s="22"/>
      <c r="C29" s="22"/>
      <c r="D29" s="22"/>
      <c r="E29" s="22"/>
      <c r="F29" s="39"/>
      <c r="G29" s="39"/>
    </row>
    <row r="30" spans="1:10" x14ac:dyDescent="0.25">
      <c r="A30" s="23" t="s">
        <v>134</v>
      </c>
      <c r="B30" s="24">
        <v>0</v>
      </c>
      <c r="C30" s="24"/>
      <c r="D30" s="24"/>
      <c r="E30" s="24">
        <v>0</v>
      </c>
      <c r="F30" s="40"/>
      <c r="G30" s="40"/>
      <c r="I30" s="20"/>
    </row>
    <row r="31" spans="1:10" x14ac:dyDescent="0.25">
      <c r="A31" s="23" t="s">
        <v>135</v>
      </c>
      <c r="B31" s="101">
        <v>0</v>
      </c>
      <c r="C31" s="24"/>
      <c r="D31" s="24"/>
      <c r="E31" s="101">
        <v>0</v>
      </c>
      <c r="F31" s="40"/>
      <c r="G31" s="40"/>
      <c r="I31" s="20"/>
    </row>
    <row r="32" spans="1:10" ht="1.5" customHeight="1" x14ac:dyDescent="0.25">
      <c r="A32" s="21"/>
      <c r="B32" s="25"/>
      <c r="C32" s="25"/>
      <c r="D32" s="22"/>
      <c r="E32" s="22"/>
      <c r="F32" s="39"/>
      <c r="G32" s="39"/>
    </row>
    <row r="33" spans="1:9" x14ac:dyDescent="0.25">
      <c r="A33" s="78" t="s">
        <v>142</v>
      </c>
      <c r="B33" s="79"/>
      <c r="C33" s="79"/>
      <c r="D33" s="80"/>
      <c r="E33" s="80"/>
      <c r="F33" s="81"/>
      <c r="G33" s="81"/>
    </row>
    <row r="34" spans="1:9" x14ac:dyDescent="0.25">
      <c r="A34" s="21" t="s">
        <v>219</v>
      </c>
      <c r="B34" s="22">
        <v>11783.7</v>
      </c>
      <c r="C34" s="22">
        <v>1500</v>
      </c>
      <c r="D34" s="22">
        <v>1479.32</v>
      </c>
      <c r="E34" s="22">
        <v>1479.32</v>
      </c>
      <c r="F34" s="39"/>
      <c r="G34" s="39"/>
      <c r="I34" s="20"/>
    </row>
    <row r="35" spans="1:9" x14ac:dyDescent="0.25">
      <c r="A35" s="21" t="s">
        <v>220</v>
      </c>
      <c r="B35" s="22">
        <v>0</v>
      </c>
      <c r="C35" s="22">
        <v>0</v>
      </c>
      <c r="D35" s="22">
        <v>0</v>
      </c>
      <c r="E35" s="22">
        <v>0</v>
      </c>
      <c r="F35" s="39"/>
      <c r="G35" s="39"/>
      <c r="I35" s="20"/>
    </row>
    <row r="36" spans="1:9" ht="18" customHeight="1" x14ac:dyDescent="0.25">
      <c r="A36" s="73" t="s">
        <v>155</v>
      </c>
      <c r="B36" s="74">
        <v>1324.25</v>
      </c>
      <c r="C36" s="74">
        <f>C34+C35</f>
        <v>1500</v>
      </c>
      <c r="D36" s="74">
        <f>D34+D35</f>
        <v>1479.32</v>
      </c>
      <c r="E36" s="74">
        <f>E34+E35</f>
        <v>1479.32</v>
      </c>
      <c r="F36" s="75"/>
      <c r="G36" s="75"/>
      <c r="I36" s="20"/>
    </row>
    <row r="37" spans="1:9" ht="9" customHeight="1" x14ac:dyDescent="0.25"/>
    <row r="38" spans="1:9" x14ac:dyDescent="0.25">
      <c r="A38" s="82" t="s">
        <v>137</v>
      </c>
      <c r="B38" s="83">
        <f>B28+B36</f>
        <v>2648.5</v>
      </c>
      <c r="C38" s="83">
        <f>C28+C36</f>
        <v>0</v>
      </c>
      <c r="D38" s="83">
        <f>D28+D36</f>
        <v>-20.680000000000064</v>
      </c>
      <c r="E38" s="83">
        <f>E28+E36</f>
        <v>-79305.26999999996</v>
      </c>
      <c r="F38" s="84"/>
      <c r="G38" s="84"/>
      <c r="I38" s="20"/>
    </row>
    <row r="39" spans="1:9" ht="29.45" customHeight="1" x14ac:dyDescent="0.25">
      <c r="A39" s="169" t="s">
        <v>248</v>
      </c>
      <c r="B39" s="169"/>
      <c r="C39" s="169"/>
      <c r="D39" s="169"/>
      <c r="E39" s="169"/>
      <c r="F39" s="169"/>
      <c r="G39" s="169"/>
    </row>
    <row r="40" spans="1:9" x14ac:dyDescent="0.25">
      <c r="I40" s="20"/>
    </row>
    <row r="42" spans="1:9" x14ac:dyDescent="0.25">
      <c r="E42" s="20"/>
    </row>
    <row r="43" spans="1:9" x14ac:dyDescent="0.25">
      <c r="E43" s="20"/>
    </row>
    <row r="44" spans="1:9" x14ac:dyDescent="0.25">
      <c r="E44" s="20"/>
    </row>
  </sheetData>
  <mergeCells count="7">
    <mergeCell ref="A39:G39"/>
    <mergeCell ref="A1:G1"/>
    <mergeCell ref="A2:G2"/>
    <mergeCell ref="A3:G3"/>
    <mergeCell ref="A6:G6"/>
    <mergeCell ref="A8:G8"/>
    <mergeCell ref="A10:G10"/>
  </mergeCells>
  <conditionalFormatting sqref="B30:B31">
    <cfRule type="containsBlanks" dxfId="123" priority="3">
      <formula>LEN(TRIM(B30))=0</formula>
    </cfRule>
  </conditionalFormatting>
  <conditionalFormatting sqref="B34:E35">
    <cfRule type="containsBlanks" dxfId="122" priority="1">
      <formula>LEN(TRIM(B34))=0</formula>
    </cfRule>
  </conditionalFormatting>
  <conditionalFormatting sqref="E30:E31">
    <cfRule type="containsBlanks" dxfId="121" priority="2">
      <formula>LEN(TRIM(E30))=0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20:G21 F24:G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7"/>
  <sheetViews>
    <sheetView showGridLines="0" zoomScaleNormal="100" workbookViewId="0">
      <selection activeCell="F23" sqref="F23"/>
    </sheetView>
  </sheetViews>
  <sheetFormatPr defaultColWidth="9.140625" defaultRowHeight="12.75" x14ac:dyDescent="0.2"/>
  <cols>
    <col min="1" max="1" width="87.140625" style="1" bestFit="1" customWidth="1"/>
    <col min="2" max="2" width="14.7109375" style="1" bestFit="1" customWidth="1"/>
    <col min="3" max="3" width="15.140625" style="1" bestFit="1" customWidth="1"/>
    <col min="4" max="4" width="15.7109375" style="1" bestFit="1" customWidth="1"/>
    <col min="5" max="5" width="14.7109375" style="1" bestFit="1" customWidth="1"/>
    <col min="6" max="6" width="10.140625" style="1" bestFit="1" customWidth="1"/>
    <col min="7" max="7" width="8.5703125" style="10" bestFit="1" customWidth="1"/>
    <col min="8" max="16384" width="9.140625" style="1"/>
  </cols>
  <sheetData>
    <row r="1" spans="1:15" s="3" customFormat="1" ht="15.75" x14ac:dyDescent="0.25">
      <c r="A1" s="176" t="s">
        <v>115</v>
      </c>
      <c r="B1" s="176"/>
      <c r="C1" s="176"/>
      <c r="D1" s="176"/>
      <c r="E1" s="176"/>
      <c r="F1" s="176"/>
      <c r="G1" s="176"/>
    </row>
    <row r="2" spans="1:15" s="3" customFormat="1" ht="7.5" customHeight="1" x14ac:dyDescent="0.25">
      <c r="A2" s="2"/>
      <c r="B2" s="2"/>
      <c r="C2" s="2"/>
      <c r="D2" s="2"/>
      <c r="E2" s="2"/>
      <c r="F2" s="2"/>
      <c r="G2" s="8"/>
    </row>
    <row r="3" spans="1:15" s="3" customFormat="1" ht="15.75" x14ac:dyDescent="0.25">
      <c r="A3" s="177" t="s">
        <v>274</v>
      </c>
      <c r="B3" s="177"/>
      <c r="C3" s="177"/>
      <c r="D3" s="177"/>
      <c r="E3" s="177"/>
      <c r="F3" s="177"/>
      <c r="G3" s="177"/>
    </row>
    <row r="4" spans="1:15" s="3" customFormat="1" ht="6.75" customHeight="1" x14ac:dyDescent="0.25">
      <c r="G4" s="9"/>
    </row>
    <row r="5" spans="1:15" s="3" customFormat="1" ht="15.75" x14ac:dyDescent="0.25">
      <c r="A5" s="135" t="s">
        <v>0</v>
      </c>
      <c r="G5" s="9"/>
    </row>
    <row r="6" spans="1:15" s="3" customFormat="1" ht="11.25" customHeight="1" x14ac:dyDescent="0.25">
      <c r="A6" s="59"/>
      <c r="G6" s="9"/>
    </row>
    <row r="7" spans="1:15" s="129" customFormat="1" ht="15.75" x14ac:dyDescent="0.25">
      <c r="A7" s="178" t="s">
        <v>259</v>
      </c>
      <c r="B7" s="178"/>
      <c r="C7" s="178"/>
      <c r="D7" s="178"/>
      <c r="E7" s="178"/>
      <c r="F7" s="178"/>
      <c r="G7" s="178"/>
    </row>
    <row r="8" spans="1:15" ht="6.75" customHeight="1" x14ac:dyDescent="0.2">
      <c r="A8" s="46"/>
      <c r="B8" s="46"/>
      <c r="C8" s="46"/>
      <c r="D8" s="46"/>
      <c r="E8" s="46"/>
      <c r="F8" s="46"/>
      <c r="G8" s="47"/>
    </row>
    <row r="9" spans="1:15" ht="38.25" x14ac:dyDescent="0.2">
      <c r="A9" s="58" t="s">
        <v>112</v>
      </c>
      <c r="B9" s="29" t="str">
        <f>'Sažetak '!B13</f>
        <v>Ostvarenje / izvršenje 
01.01.-30.06.'24.</v>
      </c>
      <c r="C9" s="29" t="str">
        <f>'Sažetak '!C13</f>
        <v>Izvorni plan 
2025.</v>
      </c>
      <c r="D9" s="29" t="str">
        <f>'Sažetak '!D13</f>
        <v>Tekući plan 
2025.</v>
      </c>
      <c r="E9" s="29" t="str">
        <f>'Sažetak '!E13</f>
        <v>Ostvarenje / izvršenje 
01.01.-30.06.'25.</v>
      </c>
      <c r="F9" s="38" t="s">
        <v>190</v>
      </c>
      <c r="G9" s="38" t="s">
        <v>191</v>
      </c>
    </row>
    <row r="10" spans="1:15" s="4" customFormat="1" ht="11.25" x14ac:dyDescent="0.2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 t="s">
        <v>113</v>
      </c>
      <c r="G10" s="57" t="s">
        <v>114</v>
      </c>
      <c r="I10" s="138"/>
      <c r="J10" s="138"/>
      <c r="K10" s="138"/>
      <c r="L10" s="138"/>
      <c r="M10" s="138"/>
      <c r="N10" s="138"/>
      <c r="O10" s="138"/>
    </row>
    <row r="11" spans="1:15" ht="15.75" x14ac:dyDescent="0.25">
      <c r="A11" s="7" t="s">
        <v>1</v>
      </c>
      <c r="B11" s="110">
        <f>B12+B35+B42+B46+B54+B63</f>
        <v>531242.59</v>
      </c>
      <c r="C11" s="110">
        <f t="shared" ref="C11:E11" si="0">C12+C35+C42+C46+C54+C63</f>
        <v>1156145</v>
      </c>
      <c r="D11" s="110">
        <f t="shared" si="0"/>
        <v>1156145</v>
      </c>
      <c r="E11" s="110">
        <f t="shared" si="0"/>
        <v>615967.86999999988</v>
      </c>
      <c r="F11" s="116">
        <f>IFERROR(E11/B11*100,"-")</f>
        <v>115.94851045357639</v>
      </c>
      <c r="G11" s="116">
        <f>IFERROR(E11/D11*100,"-")</f>
        <v>53.27773505918374</v>
      </c>
      <c r="H11" s="87"/>
      <c r="I11" s="137"/>
      <c r="J11" s="96"/>
      <c r="K11" s="96"/>
      <c r="L11" s="96"/>
      <c r="M11" s="96"/>
      <c r="N11" s="96"/>
      <c r="O11" s="96"/>
    </row>
    <row r="12" spans="1:15" ht="15.75" x14ac:dyDescent="0.25">
      <c r="A12" s="54" t="s">
        <v>2</v>
      </c>
      <c r="B12" s="111">
        <f>B13+B15+B20+B23+B26+B29</f>
        <v>486979.23</v>
      </c>
      <c r="C12" s="111">
        <v>1078290</v>
      </c>
      <c r="D12" s="111">
        <v>1078290</v>
      </c>
      <c r="E12" s="111">
        <f t="shared" ref="E12" si="1">E13+E15+E20+E23+E26+E29</f>
        <v>562480</v>
      </c>
      <c r="F12" s="117">
        <f t="shared" ref="F12:F75" si="2">IFERROR(E12/B12*100,"-")</f>
        <v>115.50389941681907</v>
      </c>
      <c r="G12" s="117">
        <f t="shared" ref="G12:G75" si="3">IFERROR(E12/D12*100,"-")</f>
        <v>52.164074599597512</v>
      </c>
      <c r="H12" s="87"/>
      <c r="I12" s="137"/>
      <c r="J12" s="96"/>
      <c r="K12" s="96"/>
      <c r="L12" s="96"/>
      <c r="M12" s="96"/>
      <c r="N12" s="96"/>
      <c r="O12" s="96"/>
    </row>
    <row r="13" spans="1:15" x14ac:dyDescent="0.2">
      <c r="A13" s="50" t="s">
        <v>3</v>
      </c>
      <c r="B13" s="111">
        <f>B14</f>
        <v>0</v>
      </c>
      <c r="C13" s="111">
        <v>0</v>
      </c>
      <c r="D13" s="111">
        <v>0</v>
      </c>
      <c r="E13" s="111">
        <f t="shared" ref="E13" si="4">E14</f>
        <v>0</v>
      </c>
      <c r="F13" s="117" t="str">
        <f t="shared" si="2"/>
        <v>-</v>
      </c>
      <c r="G13" s="117" t="str">
        <f t="shared" si="3"/>
        <v>-</v>
      </c>
      <c r="H13" s="87"/>
      <c r="I13" s="139"/>
      <c r="J13" s="96"/>
      <c r="K13" s="96"/>
      <c r="L13" s="96"/>
      <c r="M13" s="96"/>
      <c r="N13" s="96"/>
      <c r="O13" s="96"/>
    </row>
    <row r="14" spans="1:15" x14ac:dyDescent="0.2">
      <c r="A14" s="51" t="s">
        <v>4</v>
      </c>
      <c r="B14" s="22">
        <v>0</v>
      </c>
      <c r="C14" s="112">
        <v>0</v>
      </c>
      <c r="D14" s="112">
        <v>0</v>
      </c>
      <c r="E14" s="22">
        <v>0</v>
      </c>
      <c r="F14" s="118" t="str">
        <f t="shared" si="2"/>
        <v>-</v>
      </c>
      <c r="G14" s="117" t="str">
        <f t="shared" si="3"/>
        <v>-</v>
      </c>
      <c r="H14" s="87"/>
    </row>
    <row r="15" spans="1:15" x14ac:dyDescent="0.2">
      <c r="A15" s="50" t="s">
        <v>5</v>
      </c>
      <c r="B15" s="111">
        <f>SUM(B16:B19)</f>
        <v>0</v>
      </c>
      <c r="C15" s="111">
        <v>0</v>
      </c>
      <c r="D15" s="111">
        <v>0</v>
      </c>
      <c r="E15" s="111">
        <f t="shared" ref="E15" si="5">SUM(E16:E19)</f>
        <v>0</v>
      </c>
      <c r="F15" s="117" t="str">
        <f t="shared" si="2"/>
        <v>-</v>
      </c>
      <c r="G15" s="117" t="str">
        <f t="shared" si="3"/>
        <v>-</v>
      </c>
      <c r="H15" s="87"/>
    </row>
    <row r="16" spans="1:15" x14ac:dyDescent="0.2">
      <c r="A16" s="51" t="s">
        <v>6</v>
      </c>
      <c r="B16" s="22">
        <v>0</v>
      </c>
      <c r="C16" s="112">
        <v>0</v>
      </c>
      <c r="D16" s="112">
        <v>0</v>
      </c>
      <c r="E16" s="22">
        <v>0</v>
      </c>
      <c r="F16" s="118" t="str">
        <f t="shared" si="2"/>
        <v>-</v>
      </c>
      <c r="G16" s="117" t="str">
        <f t="shared" si="3"/>
        <v>-</v>
      </c>
      <c r="H16" s="87"/>
    </row>
    <row r="17" spans="1:8" x14ac:dyDescent="0.2">
      <c r="A17" s="51" t="s">
        <v>205</v>
      </c>
      <c r="B17" s="22">
        <v>0</v>
      </c>
      <c r="C17" s="112">
        <v>0</v>
      </c>
      <c r="D17" s="112">
        <v>0</v>
      </c>
      <c r="E17" s="22">
        <v>0</v>
      </c>
      <c r="F17" s="118" t="str">
        <f t="shared" si="2"/>
        <v>-</v>
      </c>
      <c r="G17" s="117" t="str">
        <f t="shared" si="3"/>
        <v>-</v>
      </c>
      <c r="H17" s="87"/>
    </row>
    <row r="18" spans="1:8" x14ac:dyDescent="0.2">
      <c r="A18" s="51" t="s">
        <v>197</v>
      </c>
      <c r="B18" s="22">
        <v>0</v>
      </c>
      <c r="C18" s="112">
        <v>0</v>
      </c>
      <c r="D18" s="112">
        <v>0</v>
      </c>
      <c r="E18" s="22">
        <v>0</v>
      </c>
      <c r="F18" s="118" t="str">
        <f t="shared" si="2"/>
        <v>-</v>
      </c>
      <c r="G18" s="117" t="str">
        <f t="shared" si="3"/>
        <v>-</v>
      </c>
      <c r="H18" s="87"/>
    </row>
    <row r="19" spans="1:8" x14ac:dyDescent="0.2">
      <c r="A19" s="51" t="s">
        <v>198</v>
      </c>
      <c r="B19" s="22">
        <v>0</v>
      </c>
      <c r="C19" s="112">
        <v>0</v>
      </c>
      <c r="D19" s="112">
        <v>0</v>
      </c>
      <c r="E19" s="22">
        <v>0</v>
      </c>
      <c r="F19" s="118" t="str">
        <f t="shared" si="2"/>
        <v>-</v>
      </c>
      <c r="G19" s="117" t="str">
        <f t="shared" si="3"/>
        <v>-</v>
      </c>
      <c r="H19" s="87"/>
    </row>
    <row r="20" spans="1:8" x14ac:dyDescent="0.2">
      <c r="A20" s="50" t="s">
        <v>221</v>
      </c>
      <c r="B20" s="111">
        <f>B21+B22</f>
        <v>0</v>
      </c>
      <c r="C20" s="111">
        <v>0</v>
      </c>
      <c r="D20" s="111">
        <v>0</v>
      </c>
      <c r="E20" s="111">
        <f t="shared" ref="E20" si="6">E21+E22</f>
        <v>0</v>
      </c>
      <c r="F20" s="117" t="str">
        <f t="shared" si="2"/>
        <v>-</v>
      </c>
      <c r="G20" s="117" t="str">
        <f t="shared" si="3"/>
        <v>-</v>
      </c>
      <c r="H20" s="87"/>
    </row>
    <row r="21" spans="1:8" x14ac:dyDescent="0.2">
      <c r="A21" s="51" t="s">
        <v>222</v>
      </c>
      <c r="B21" s="22">
        <v>0</v>
      </c>
      <c r="C21" s="112">
        <v>0</v>
      </c>
      <c r="D21" s="112">
        <v>0</v>
      </c>
      <c r="E21" s="22">
        <v>0</v>
      </c>
      <c r="F21" s="118" t="str">
        <f t="shared" si="2"/>
        <v>-</v>
      </c>
      <c r="G21" s="117" t="str">
        <f t="shared" si="3"/>
        <v>-</v>
      </c>
      <c r="H21" s="87"/>
    </row>
    <row r="22" spans="1:8" x14ac:dyDescent="0.2">
      <c r="A22" s="51" t="s">
        <v>223</v>
      </c>
      <c r="B22" s="22">
        <v>0</v>
      </c>
      <c r="C22" s="112">
        <v>0</v>
      </c>
      <c r="D22" s="112">
        <v>0</v>
      </c>
      <c r="E22" s="22">
        <v>0</v>
      </c>
      <c r="F22" s="118" t="str">
        <f t="shared" si="2"/>
        <v>-</v>
      </c>
      <c r="G22" s="117" t="str">
        <f t="shared" si="3"/>
        <v>-</v>
      </c>
      <c r="H22" s="87"/>
    </row>
    <row r="23" spans="1:8" x14ac:dyDescent="0.2">
      <c r="A23" s="50" t="s">
        <v>224</v>
      </c>
      <c r="B23" s="111">
        <f>B24+B25</f>
        <v>486979.23</v>
      </c>
      <c r="C23" s="111">
        <v>0</v>
      </c>
      <c r="D23" s="111">
        <v>0</v>
      </c>
      <c r="E23" s="111">
        <f t="shared" ref="E23" si="7">E24+E25</f>
        <v>548221.13</v>
      </c>
      <c r="F23" s="117">
        <f t="shared" si="2"/>
        <v>112.57587515590757</v>
      </c>
      <c r="G23" s="117" t="str">
        <f t="shared" si="3"/>
        <v>-</v>
      </c>
      <c r="H23" s="87"/>
    </row>
    <row r="24" spans="1:8" x14ac:dyDescent="0.2">
      <c r="A24" s="51" t="s">
        <v>225</v>
      </c>
      <c r="B24" s="112">
        <v>486979.23</v>
      </c>
      <c r="C24" s="112">
        <v>0</v>
      </c>
      <c r="D24" s="112">
        <v>0</v>
      </c>
      <c r="E24" s="112">
        <v>548221.13</v>
      </c>
      <c r="F24" s="118">
        <f t="shared" si="2"/>
        <v>112.57587515590757</v>
      </c>
      <c r="G24" s="117" t="str">
        <f t="shared" si="3"/>
        <v>-</v>
      </c>
      <c r="H24" s="87"/>
    </row>
    <row r="25" spans="1:8" x14ac:dyDescent="0.2">
      <c r="A25" s="51" t="s">
        <v>226</v>
      </c>
      <c r="B25" s="22">
        <v>0</v>
      </c>
      <c r="C25" s="112">
        <v>0</v>
      </c>
      <c r="D25" s="112">
        <v>0</v>
      </c>
      <c r="E25" s="22">
        <v>0</v>
      </c>
      <c r="F25" s="118" t="str">
        <f t="shared" si="2"/>
        <v>-</v>
      </c>
      <c r="G25" s="117" t="str">
        <f t="shared" si="3"/>
        <v>-</v>
      </c>
      <c r="H25" s="87"/>
    </row>
    <row r="26" spans="1:8" x14ac:dyDescent="0.2">
      <c r="A26" s="50" t="s">
        <v>7</v>
      </c>
      <c r="B26" s="111">
        <f>B27+B28</f>
        <v>0</v>
      </c>
      <c r="C26" s="111">
        <v>0</v>
      </c>
      <c r="D26" s="111">
        <v>0</v>
      </c>
      <c r="E26" s="111">
        <f t="shared" ref="E26" si="8">E27+E28</f>
        <v>0</v>
      </c>
      <c r="F26" s="117" t="str">
        <f t="shared" si="2"/>
        <v>-</v>
      </c>
      <c r="G26" s="117" t="str">
        <f t="shared" si="3"/>
        <v>-</v>
      </c>
      <c r="H26" s="87"/>
    </row>
    <row r="27" spans="1:8" x14ac:dyDescent="0.2">
      <c r="A27" s="51" t="s">
        <v>8</v>
      </c>
      <c r="B27" s="112">
        <v>0</v>
      </c>
      <c r="C27" s="112">
        <v>0</v>
      </c>
      <c r="D27" s="112">
        <v>0</v>
      </c>
      <c r="E27" s="112">
        <v>0</v>
      </c>
      <c r="F27" s="118" t="str">
        <f t="shared" si="2"/>
        <v>-</v>
      </c>
      <c r="G27" s="117" t="str">
        <f t="shared" si="3"/>
        <v>-</v>
      </c>
      <c r="H27" s="87"/>
    </row>
    <row r="28" spans="1:8" x14ac:dyDescent="0.2">
      <c r="A28" s="51" t="s">
        <v>143</v>
      </c>
      <c r="B28" s="22">
        <v>0</v>
      </c>
      <c r="C28" s="112">
        <v>0</v>
      </c>
      <c r="D28" s="112">
        <v>0</v>
      </c>
      <c r="E28" s="22">
        <v>0</v>
      </c>
      <c r="F28" s="118" t="str">
        <f t="shared" si="2"/>
        <v>-</v>
      </c>
      <c r="G28" s="117" t="str">
        <f t="shared" si="3"/>
        <v>-</v>
      </c>
      <c r="H28" s="87"/>
    </row>
    <row r="29" spans="1:8" x14ac:dyDescent="0.2">
      <c r="A29" s="50" t="s">
        <v>254</v>
      </c>
      <c r="B29" s="111">
        <f>B30+B31+B32+B33</f>
        <v>0</v>
      </c>
      <c r="C29" s="111">
        <v>0</v>
      </c>
      <c r="D29" s="111">
        <v>0</v>
      </c>
      <c r="E29" s="111">
        <f t="shared" ref="E29" si="9">E30+E31+E32+E33</f>
        <v>14258.869999999999</v>
      </c>
      <c r="F29" s="118" t="str">
        <f t="shared" si="2"/>
        <v>-</v>
      </c>
      <c r="G29" s="117" t="str">
        <f t="shared" si="3"/>
        <v>-</v>
      </c>
      <c r="H29" s="87"/>
    </row>
    <row r="30" spans="1:8" x14ac:dyDescent="0.2">
      <c r="A30" s="51" t="s">
        <v>255</v>
      </c>
      <c r="B30" s="22">
        <v>0</v>
      </c>
      <c r="C30" s="112">
        <v>0</v>
      </c>
      <c r="D30" s="112">
        <v>0</v>
      </c>
      <c r="E30" s="22">
        <v>9736.9</v>
      </c>
      <c r="F30" s="118" t="str">
        <f t="shared" si="2"/>
        <v>-</v>
      </c>
      <c r="G30" s="117" t="str">
        <f t="shared" si="3"/>
        <v>-</v>
      </c>
      <c r="H30" s="87"/>
    </row>
    <row r="31" spans="1:8" x14ac:dyDescent="0.2">
      <c r="A31" s="51" t="s">
        <v>256</v>
      </c>
      <c r="B31" s="22">
        <v>0</v>
      </c>
      <c r="C31" s="112">
        <v>0</v>
      </c>
      <c r="D31" s="112">
        <v>0</v>
      </c>
      <c r="E31" s="22">
        <v>0</v>
      </c>
      <c r="F31" s="118" t="str">
        <f t="shared" si="2"/>
        <v>-</v>
      </c>
      <c r="G31" s="117" t="str">
        <f t="shared" si="3"/>
        <v>-</v>
      </c>
      <c r="H31" s="87"/>
    </row>
    <row r="32" spans="1:8" x14ac:dyDescent="0.2">
      <c r="A32" s="51" t="s">
        <v>257</v>
      </c>
      <c r="B32" s="22">
        <v>0</v>
      </c>
      <c r="C32" s="112">
        <v>0</v>
      </c>
      <c r="D32" s="112">
        <v>0</v>
      </c>
      <c r="E32" s="112">
        <v>4521.97</v>
      </c>
      <c r="F32" s="118" t="str">
        <f t="shared" si="2"/>
        <v>-</v>
      </c>
      <c r="G32" s="117" t="str">
        <f t="shared" si="3"/>
        <v>-</v>
      </c>
      <c r="H32" s="87"/>
    </row>
    <row r="33" spans="1:8" x14ac:dyDescent="0.2">
      <c r="A33" s="51" t="s">
        <v>258</v>
      </c>
      <c r="B33" s="22">
        <v>0</v>
      </c>
      <c r="C33" s="112">
        <v>0</v>
      </c>
      <c r="D33" s="112">
        <v>0</v>
      </c>
      <c r="E33" s="22">
        <v>0</v>
      </c>
      <c r="F33" s="118" t="str">
        <f t="shared" si="2"/>
        <v>-</v>
      </c>
      <c r="G33" s="117" t="str">
        <f t="shared" si="3"/>
        <v>-</v>
      </c>
      <c r="H33" s="87"/>
    </row>
    <row r="34" spans="1:8" ht="7.5" customHeight="1" x14ac:dyDescent="0.2">
      <c r="A34" s="51"/>
      <c r="B34" s="112"/>
      <c r="C34" s="112"/>
      <c r="D34" s="112"/>
      <c r="E34" s="112"/>
      <c r="F34" s="118"/>
      <c r="G34" s="117"/>
      <c r="H34" s="87"/>
    </row>
    <row r="35" spans="1:8" x14ac:dyDescent="0.2">
      <c r="A35" s="54" t="s">
        <v>9</v>
      </c>
      <c r="B35" s="111">
        <f>B36</f>
        <v>103.53</v>
      </c>
      <c r="C35" s="111">
        <v>255</v>
      </c>
      <c r="D35" s="111">
        <v>255</v>
      </c>
      <c r="E35" s="111">
        <f t="shared" ref="E35" si="10">E36</f>
        <v>62.15</v>
      </c>
      <c r="F35" s="117">
        <f t="shared" si="2"/>
        <v>60.030908915290247</v>
      </c>
      <c r="G35" s="117">
        <f t="shared" si="3"/>
        <v>24.372549019607842</v>
      </c>
      <c r="H35" s="87"/>
    </row>
    <row r="36" spans="1:8" x14ac:dyDescent="0.2">
      <c r="A36" s="50" t="s">
        <v>10</v>
      </c>
      <c r="B36" s="111">
        <f>SUM(B37:B40)</f>
        <v>103.53</v>
      </c>
      <c r="C36" s="111">
        <v>0</v>
      </c>
      <c r="D36" s="111">
        <v>0</v>
      </c>
      <c r="E36" s="111">
        <f t="shared" ref="E36" si="11">SUM(E37:E40)</f>
        <v>62.15</v>
      </c>
      <c r="F36" s="117">
        <f t="shared" si="2"/>
        <v>60.030908915290247</v>
      </c>
      <c r="G36" s="117" t="str">
        <f t="shared" si="3"/>
        <v>-</v>
      </c>
      <c r="H36" s="87"/>
    </row>
    <row r="37" spans="1:8" x14ac:dyDescent="0.2">
      <c r="A37" s="51" t="s">
        <v>11</v>
      </c>
      <c r="B37" s="112">
        <v>103.53</v>
      </c>
      <c r="C37" s="112">
        <v>0</v>
      </c>
      <c r="D37" s="112">
        <v>0</v>
      </c>
      <c r="E37" s="112">
        <v>62.15</v>
      </c>
      <c r="F37" s="118">
        <f t="shared" si="2"/>
        <v>60.030908915290247</v>
      </c>
      <c r="G37" s="117" t="str">
        <f t="shared" si="3"/>
        <v>-</v>
      </c>
      <c r="H37" s="87"/>
    </row>
    <row r="38" spans="1:8" x14ac:dyDescent="0.2">
      <c r="A38" s="51" t="s">
        <v>12</v>
      </c>
      <c r="B38" s="22">
        <v>0</v>
      </c>
      <c r="C38" s="112">
        <v>0</v>
      </c>
      <c r="D38" s="112">
        <v>0</v>
      </c>
      <c r="E38" s="22">
        <v>0</v>
      </c>
      <c r="F38" s="118" t="str">
        <f t="shared" si="2"/>
        <v>-</v>
      </c>
      <c r="G38" s="117" t="str">
        <f t="shared" si="3"/>
        <v>-</v>
      </c>
      <c r="H38" s="87"/>
    </row>
    <row r="39" spans="1:8" x14ac:dyDescent="0.2">
      <c r="A39" s="51" t="s">
        <v>227</v>
      </c>
      <c r="B39" s="22">
        <v>0</v>
      </c>
      <c r="C39" s="112">
        <v>0</v>
      </c>
      <c r="D39" s="112">
        <v>0</v>
      </c>
      <c r="E39" s="22">
        <v>0</v>
      </c>
      <c r="F39" s="118" t="str">
        <f t="shared" si="2"/>
        <v>-</v>
      </c>
      <c r="G39" s="117" t="str">
        <f t="shared" si="3"/>
        <v>-</v>
      </c>
      <c r="H39" s="87"/>
    </row>
    <row r="40" spans="1:8" x14ac:dyDescent="0.2">
      <c r="A40" s="51" t="s">
        <v>199</v>
      </c>
      <c r="B40" s="22">
        <v>0</v>
      </c>
      <c r="C40" s="112">
        <v>0</v>
      </c>
      <c r="D40" s="112">
        <v>0</v>
      </c>
      <c r="E40" s="22">
        <v>0</v>
      </c>
      <c r="F40" s="118" t="str">
        <f t="shared" si="2"/>
        <v>-</v>
      </c>
      <c r="G40" s="117" t="str">
        <f t="shared" si="3"/>
        <v>-</v>
      </c>
      <c r="H40" s="87"/>
    </row>
    <row r="41" spans="1:8" ht="7.5" customHeight="1" x14ac:dyDescent="0.2">
      <c r="A41" s="51"/>
      <c r="B41" s="112"/>
      <c r="C41" s="112"/>
      <c r="D41" s="112"/>
      <c r="E41" s="112"/>
      <c r="F41" s="118"/>
      <c r="G41" s="117"/>
      <c r="H41" s="87"/>
    </row>
    <row r="42" spans="1:8" x14ac:dyDescent="0.2">
      <c r="A42" s="54" t="s">
        <v>13</v>
      </c>
      <c r="B42" s="111">
        <f>B43</f>
        <v>3850.68</v>
      </c>
      <c r="C42" s="111">
        <v>6200</v>
      </c>
      <c r="D42" s="111">
        <v>6200</v>
      </c>
      <c r="E42" s="111">
        <f t="shared" ref="E42:E43" si="12">E43</f>
        <v>2960.58</v>
      </c>
      <c r="F42" s="117">
        <f t="shared" si="2"/>
        <v>76.884602200130885</v>
      </c>
      <c r="G42" s="117">
        <f t="shared" si="3"/>
        <v>47.751290322580644</v>
      </c>
      <c r="H42" s="87"/>
    </row>
    <row r="43" spans="1:8" x14ac:dyDescent="0.2">
      <c r="A43" s="50" t="s">
        <v>14</v>
      </c>
      <c r="B43" s="111">
        <f>B44</f>
        <v>3850.68</v>
      </c>
      <c r="C43" s="111">
        <v>0</v>
      </c>
      <c r="D43" s="111">
        <v>0</v>
      </c>
      <c r="E43" s="111">
        <f t="shared" si="12"/>
        <v>2960.58</v>
      </c>
      <c r="F43" s="117">
        <f t="shared" si="2"/>
        <v>76.884602200130885</v>
      </c>
      <c r="G43" s="117" t="str">
        <f t="shared" si="3"/>
        <v>-</v>
      </c>
      <c r="H43" s="87"/>
    </row>
    <row r="44" spans="1:8" x14ac:dyDescent="0.2">
      <c r="A44" s="51" t="s">
        <v>15</v>
      </c>
      <c r="B44" s="112">
        <v>3850.68</v>
      </c>
      <c r="C44" s="112">
        <v>0</v>
      </c>
      <c r="D44" s="112">
        <v>0</v>
      </c>
      <c r="E44" s="112">
        <v>2960.58</v>
      </c>
      <c r="F44" s="118">
        <f t="shared" si="2"/>
        <v>76.884602200130885</v>
      </c>
      <c r="G44" s="117" t="str">
        <f t="shared" si="3"/>
        <v>-</v>
      </c>
      <c r="H44" s="87"/>
    </row>
    <row r="45" spans="1:8" ht="7.5" customHeight="1" x14ac:dyDescent="0.2">
      <c r="A45" s="51"/>
      <c r="B45" s="112"/>
      <c r="C45" s="112"/>
      <c r="D45" s="112"/>
      <c r="E45" s="112"/>
      <c r="F45" s="118"/>
      <c r="G45" s="117"/>
      <c r="H45" s="87"/>
    </row>
    <row r="46" spans="1:8" ht="25.5" x14ac:dyDescent="0.2">
      <c r="A46" s="54" t="s">
        <v>206</v>
      </c>
      <c r="B46" s="111">
        <f>B47+B50</f>
        <v>1550.14</v>
      </c>
      <c r="C46" s="111">
        <v>2800</v>
      </c>
      <c r="D46" s="111">
        <v>2800</v>
      </c>
      <c r="E46" s="111">
        <f t="shared" ref="E46" si="13">E47+E50</f>
        <v>3068.94</v>
      </c>
      <c r="F46" s="117">
        <f t="shared" si="2"/>
        <v>197.97824712606601</v>
      </c>
      <c r="G46" s="117">
        <f t="shared" si="3"/>
        <v>109.60499999999999</v>
      </c>
      <c r="H46" s="87"/>
    </row>
    <row r="47" spans="1:8" x14ac:dyDescent="0.2">
      <c r="A47" s="50" t="s">
        <v>16</v>
      </c>
      <c r="B47" s="111">
        <f>B48+B49</f>
        <v>1550.14</v>
      </c>
      <c r="C47" s="111">
        <v>0</v>
      </c>
      <c r="D47" s="111">
        <v>0</v>
      </c>
      <c r="E47" s="111">
        <f t="shared" ref="E47" si="14">E48+E49</f>
        <v>2088.94</v>
      </c>
      <c r="F47" s="117">
        <f t="shared" si="2"/>
        <v>134.758150876695</v>
      </c>
      <c r="G47" s="117" t="str">
        <f t="shared" si="3"/>
        <v>-</v>
      </c>
      <c r="H47" s="87"/>
    </row>
    <row r="48" spans="1:8" x14ac:dyDescent="0.2">
      <c r="A48" s="51" t="s">
        <v>228</v>
      </c>
      <c r="B48" s="22">
        <v>0</v>
      </c>
      <c r="C48" s="111">
        <v>0</v>
      </c>
      <c r="D48" s="111">
        <v>0</v>
      </c>
      <c r="E48" s="22">
        <v>0</v>
      </c>
      <c r="F48" s="117" t="str">
        <f t="shared" si="2"/>
        <v>-</v>
      </c>
      <c r="G48" s="117" t="str">
        <f t="shared" si="3"/>
        <v>-</v>
      </c>
      <c r="H48" s="87"/>
    </row>
    <row r="49" spans="1:8" x14ac:dyDescent="0.2">
      <c r="A49" s="51" t="s">
        <v>17</v>
      </c>
      <c r="B49" s="22">
        <v>1550.14</v>
      </c>
      <c r="C49" s="112">
        <v>0</v>
      </c>
      <c r="D49" s="112">
        <v>0</v>
      </c>
      <c r="E49" s="112">
        <v>2088.94</v>
      </c>
      <c r="F49" s="118">
        <f t="shared" si="2"/>
        <v>134.758150876695</v>
      </c>
      <c r="G49" s="117" t="str">
        <f t="shared" si="3"/>
        <v>-</v>
      </c>
      <c r="H49" s="87"/>
    </row>
    <row r="50" spans="1:8" ht="25.5" x14ac:dyDescent="0.2">
      <c r="A50" s="50" t="s">
        <v>207</v>
      </c>
      <c r="B50" s="111">
        <f>B51+B52</f>
        <v>0</v>
      </c>
      <c r="C50" s="111">
        <v>0</v>
      </c>
      <c r="D50" s="111">
        <v>0</v>
      </c>
      <c r="E50" s="111">
        <f t="shared" ref="E50" si="15">E51+E52</f>
        <v>980</v>
      </c>
      <c r="F50" s="117" t="str">
        <f t="shared" si="2"/>
        <v>-</v>
      </c>
      <c r="G50" s="117" t="str">
        <f t="shared" si="3"/>
        <v>-</v>
      </c>
      <c r="H50" s="87"/>
    </row>
    <row r="51" spans="1:8" x14ac:dyDescent="0.2">
      <c r="A51" s="51" t="s">
        <v>192</v>
      </c>
      <c r="B51" s="112">
        <v>0</v>
      </c>
      <c r="C51" s="112">
        <v>0</v>
      </c>
      <c r="D51" s="112">
        <v>0</v>
      </c>
      <c r="E51" s="22">
        <v>980</v>
      </c>
      <c r="F51" s="118" t="str">
        <f t="shared" si="2"/>
        <v>-</v>
      </c>
      <c r="G51" s="117" t="str">
        <f t="shared" si="3"/>
        <v>-</v>
      </c>
      <c r="H51" s="87"/>
    </row>
    <row r="52" spans="1:8" x14ac:dyDescent="0.2">
      <c r="A52" s="51" t="s">
        <v>208</v>
      </c>
      <c r="B52" s="22">
        <v>0</v>
      </c>
      <c r="C52" s="112">
        <v>0</v>
      </c>
      <c r="D52" s="112">
        <v>0</v>
      </c>
      <c r="E52" s="22">
        <v>0</v>
      </c>
      <c r="F52" s="118" t="str">
        <f t="shared" si="2"/>
        <v>-</v>
      </c>
      <c r="G52" s="117" t="str">
        <f t="shared" si="3"/>
        <v>-</v>
      </c>
      <c r="H52" s="87"/>
    </row>
    <row r="53" spans="1:8" x14ac:dyDescent="0.2">
      <c r="A53" s="51"/>
      <c r="B53" s="112"/>
      <c r="C53" s="112"/>
      <c r="D53" s="112"/>
      <c r="E53" s="112"/>
      <c r="F53" s="118"/>
      <c r="G53" s="117"/>
      <c r="H53" s="87"/>
    </row>
    <row r="54" spans="1:8" x14ac:dyDescent="0.2">
      <c r="A54" s="54" t="s">
        <v>229</v>
      </c>
      <c r="B54" s="113">
        <f>B55+B60</f>
        <v>38759.01</v>
      </c>
      <c r="C54" s="111">
        <v>68600</v>
      </c>
      <c r="D54" s="111">
        <v>68600</v>
      </c>
      <c r="E54" s="113">
        <f t="shared" ref="E54" si="16">E55+E60</f>
        <v>47396.2</v>
      </c>
      <c r="F54" s="117">
        <f t="shared" si="2"/>
        <v>122.28434111191177</v>
      </c>
      <c r="G54" s="117">
        <f t="shared" si="3"/>
        <v>69.090670553935851</v>
      </c>
      <c r="H54" s="87"/>
    </row>
    <row r="55" spans="1:8" x14ac:dyDescent="0.2">
      <c r="A55" s="50" t="s">
        <v>250</v>
      </c>
      <c r="B55" s="111">
        <f>B56+B57+B58</f>
        <v>38759.01</v>
      </c>
      <c r="C55" s="111">
        <v>0</v>
      </c>
      <c r="D55" s="111">
        <v>0</v>
      </c>
      <c r="E55" s="111">
        <f t="shared" ref="E55" si="17">E56+E57+E58</f>
        <v>47396.2</v>
      </c>
      <c r="F55" s="117">
        <f t="shared" si="2"/>
        <v>122.28434111191177</v>
      </c>
      <c r="G55" s="117" t="str">
        <f t="shared" si="3"/>
        <v>-</v>
      </c>
      <c r="H55" s="87"/>
    </row>
    <row r="56" spans="1:8" x14ac:dyDescent="0.2">
      <c r="A56" s="51" t="s">
        <v>251</v>
      </c>
      <c r="B56" s="112">
        <v>38759.01</v>
      </c>
      <c r="C56" s="111">
        <v>0</v>
      </c>
      <c r="D56" s="111">
        <v>0</v>
      </c>
      <c r="E56" s="112">
        <v>46901.95</v>
      </c>
      <c r="F56" s="118">
        <f t="shared" si="2"/>
        <v>121.00915374257495</v>
      </c>
      <c r="G56" s="117" t="str">
        <f t="shared" si="3"/>
        <v>-</v>
      </c>
      <c r="H56" s="87"/>
    </row>
    <row r="57" spans="1:8" x14ac:dyDescent="0.2">
      <c r="A57" s="51" t="s">
        <v>252</v>
      </c>
      <c r="B57" s="22">
        <v>0</v>
      </c>
      <c r="C57" s="111">
        <v>0</v>
      </c>
      <c r="D57" s="111">
        <v>0</v>
      </c>
      <c r="E57" s="22">
        <v>494.25</v>
      </c>
      <c r="F57" s="118" t="str">
        <f t="shared" si="2"/>
        <v>-</v>
      </c>
      <c r="G57" s="117" t="str">
        <f t="shared" si="3"/>
        <v>-</v>
      </c>
      <c r="H57" s="87"/>
    </row>
    <row r="58" spans="1:8" x14ac:dyDescent="0.2">
      <c r="A58" s="51" t="s">
        <v>253</v>
      </c>
      <c r="B58" s="22">
        <v>0</v>
      </c>
      <c r="C58" s="111">
        <v>0</v>
      </c>
      <c r="D58" s="111">
        <v>0</v>
      </c>
      <c r="E58" s="22">
        <v>0</v>
      </c>
      <c r="F58" s="118" t="str">
        <f t="shared" si="2"/>
        <v>-</v>
      </c>
      <c r="G58" s="117" t="str">
        <f t="shared" si="3"/>
        <v>-</v>
      </c>
      <c r="H58" s="87"/>
    </row>
    <row r="59" spans="1:8" x14ac:dyDescent="0.2">
      <c r="A59" s="51"/>
      <c r="B59" s="111"/>
      <c r="C59" s="111"/>
      <c r="D59" s="111"/>
      <c r="E59" s="111"/>
      <c r="F59" s="118"/>
      <c r="G59" s="117"/>
      <c r="H59" s="87"/>
    </row>
    <row r="60" spans="1:8" x14ac:dyDescent="0.2">
      <c r="A60" s="50" t="s">
        <v>230</v>
      </c>
      <c r="B60" s="111">
        <f>B61</f>
        <v>0</v>
      </c>
      <c r="C60" s="111">
        <v>0</v>
      </c>
      <c r="D60" s="111">
        <v>0</v>
      </c>
      <c r="E60" s="111">
        <f t="shared" ref="E60" si="18">E61</f>
        <v>0</v>
      </c>
      <c r="F60" s="118" t="str">
        <f t="shared" si="2"/>
        <v>-</v>
      </c>
      <c r="G60" s="117" t="str">
        <f t="shared" si="3"/>
        <v>-</v>
      </c>
      <c r="H60" s="87"/>
    </row>
    <row r="61" spans="1:8" x14ac:dyDescent="0.2">
      <c r="A61" s="51" t="s">
        <v>231</v>
      </c>
      <c r="B61" s="22">
        <v>0</v>
      </c>
      <c r="C61" s="112">
        <v>0</v>
      </c>
      <c r="D61" s="112">
        <v>0</v>
      </c>
      <c r="E61" s="22">
        <v>0</v>
      </c>
      <c r="F61" s="118" t="str">
        <f t="shared" si="2"/>
        <v>-</v>
      </c>
      <c r="G61" s="117" t="str">
        <f t="shared" si="3"/>
        <v>-</v>
      </c>
      <c r="H61" s="87"/>
    </row>
    <row r="62" spans="1:8" x14ac:dyDescent="0.2">
      <c r="A62" s="51"/>
      <c r="B62" s="112"/>
      <c r="C62" s="112"/>
      <c r="D62" s="112"/>
      <c r="E62" s="112"/>
      <c r="F62" s="118"/>
      <c r="G62" s="117"/>
      <c r="H62" s="87"/>
    </row>
    <row r="63" spans="1:8" x14ac:dyDescent="0.2">
      <c r="A63" s="54" t="s">
        <v>209</v>
      </c>
      <c r="B63" s="111">
        <f>B64</f>
        <v>0</v>
      </c>
      <c r="C63" s="107">
        <v>0</v>
      </c>
      <c r="D63" s="107">
        <v>0</v>
      </c>
      <c r="E63" s="111">
        <f t="shared" ref="E63:E64" si="19">E64</f>
        <v>0</v>
      </c>
      <c r="F63" s="117" t="str">
        <f t="shared" si="2"/>
        <v>-</v>
      </c>
      <c r="G63" s="117" t="str">
        <f t="shared" si="3"/>
        <v>-</v>
      </c>
      <c r="H63" s="87"/>
    </row>
    <row r="64" spans="1:8" x14ac:dyDescent="0.2">
      <c r="A64" s="50" t="s">
        <v>232</v>
      </c>
      <c r="B64" s="111">
        <f>B65</f>
        <v>0</v>
      </c>
      <c r="C64" s="111">
        <v>0</v>
      </c>
      <c r="D64" s="111">
        <v>0</v>
      </c>
      <c r="E64" s="111">
        <f t="shared" si="19"/>
        <v>0</v>
      </c>
      <c r="F64" s="117" t="str">
        <f t="shared" si="2"/>
        <v>-</v>
      </c>
      <c r="G64" s="117" t="str">
        <f t="shared" si="3"/>
        <v>-</v>
      </c>
      <c r="H64" s="87"/>
    </row>
    <row r="65" spans="1:8" x14ac:dyDescent="0.2">
      <c r="A65" s="51" t="s">
        <v>233</v>
      </c>
      <c r="B65" s="22">
        <v>0</v>
      </c>
      <c r="C65" s="112">
        <v>0</v>
      </c>
      <c r="D65" s="112">
        <v>0</v>
      </c>
      <c r="E65" s="22">
        <v>0</v>
      </c>
      <c r="F65" s="118" t="str">
        <f t="shared" si="2"/>
        <v>-</v>
      </c>
      <c r="G65" s="117" t="str">
        <f t="shared" si="3"/>
        <v>-</v>
      </c>
      <c r="H65" s="87"/>
    </row>
    <row r="66" spans="1:8" x14ac:dyDescent="0.2">
      <c r="A66" s="51"/>
      <c r="B66" s="112"/>
      <c r="C66" s="112"/>
      <c r="D66" s="112"/>
      <c r="E66" s="112"/>
      <c r="F66" s="118"/>
      <c r="G66" s="117"/>
      <c r="H66" s="87"/>
    </row>
    <row r="67" spans="1:8" x14ac:dyDescent="0.2">
      <c r="A67" s="51"/>
      <c r="B67" s="112"/>
      <c r="C67" s="112"/>
      <c r="D67" s="112"/>
      <c r="E67" s="112"/>
      <c r="F67" s="118"/>
      <c r="G67" s="117"/>
      <c r="H67" s="87"/>
    </row>
    <row r="68" spans="1:8" x14ac:dyDescent="0.2">
      <c r="A68" s="51"/>
      <c r="B68" s="112"/>
      <c r="C68" s="112"/>
      <c r="D68" s="112"/>
      <c r="E68" s="112"/>
      <c r="F68" s="118"/>
      <c r="G68" s="117"/>
      <c r="H68" s="87"/>
    </row>
    <row r="69" spans="1:8" x14ac:dyDescent="0.2">
      <c r="A69" s="7" t="s">
        <v>18</v>
      </c>
      <c r="B69" s="110">
        <f>B70</f>
        <v>0</v>
      </c>
      <c r="C69" s="110">
        <f t="shared" ref="C69:E71" si="20">C70</f>
        <v>0</v>
      </c>
      <c r="D69" s="110">
        <f t="shared" si="20"/>
        <v>0</v>
      </c>
      <c r="E69" s="110">
        <f t="shared" si="20"/>
        <v>0</v>
      </c>
      <c r="F69" s="116" t="str">
        <f t="shared" si="2"/>
        <v>-</v>
      </c>
      <c r="G69" s="116" t="str">
        <f t="shared" si="3"/>
        <v>-</v>
      </c>
      <c r="H69" s="87"/>
    </row>
    <row r="70" spans="1:8" x14ac:dyDescent="0.2">
      <c r="A70" s="54" t="s">
        <v>200</v>
      </c>
      <c r="B70" s="111">
        <f>B71</f>
        <v>0</v>
      </c>
      <c r="C70" s="111">
        <v>0</v>
      </c>
      <c r="D70" s="111">
        <v>0</v>
      </c>
      <c r="E70" s="111">
        <f t="shared" si="20"/>
        <v>0</v>
      </c>
      <c r="F70" s="117" t="str">
        <f t="shared" si="2"/>
        <v>-</v>
      </c>
      <c r="G70" s="117" t="str">
        <f t="shared" si="3"/>
        <v>-</v>
      </c>
      <c r="H70" s="87"/>
    </row>
    <row r="71" spans="1:8" x14ac:dyDescent="0.2">
      <c r="A71" s="50" t="s">
        <v>234</v>
      </c>
      <c r="B71" s="111">
        <f>B72</f>
        <v>0</v>
      </c>
      <c r="C71" s="111">
        <v>0</v>
      </c>
      <c r="D71" s="111">
        <v>0</v>
      </c>
      <c r="E71" s="111">
        <f t="shared" si="20"/>
        <v>0</v>
      </c>
      <c r="F71" s="117" t="str">
        <f t="shared" si="2"/>
        <v>-</v>
      </c>
      <c r="G71" s="117" t="str">
        <f t="shared" si="3"/>
        <v>-</v>
      </c>
      <c r="H71" s="87"/>
    </row>
    <row r="72" spans="1:8" x14ac:dyDescent="0.2">
      <c r="A72" s="51" t="s">
        <v>235</v>
      </c>
      <c r="B72" s="22">
        <v>0</v>
      </c>
      <c r="C72" s="111">
        <v>0</v>
      </c>
      <c r="D72" s="111">
        <v>0</v>
      </c>
      <c r="E72" s="22">
        <v>0</v>
      </c>
      <c r="F72" s="117" t="str">
        <f t="shared" si="2"/>
        <v>-</v>
      </c>
      <c r="G72" s="117" t="str">
        <f t="shared" si="3"/>
        <v>-</v>
      </c>
      <c r="H72" s="87"/>
    </row>
    <row r="73" spans="1:8" x14ac:dyDescent="0.2">
      <c r="A73" s="50" t="s">
        <v>201</v>
      </c>
      <c r="B73" s="111">
        <f>SUM(B74:B76)</f>
        <v>0</v>
      </c>
      <c r="C73" s="111">
        <v>0</v>
      </c>
      <c r="D73" s="111">
        <v>0</v>
      </c>
      <c r="E73" s="111">
        <f t="shared" ref="E73" si="21">SUM(E74:E76)</f>
        <v>0</v>
      </c>
      <c r="F73" s="117" t="str">
        <f t="shared" si="2"/>
        <v>-</v>
      </c>
      <c r="G73" s="117" t="str">
        <f t="shared" si="3"/>
        <v>-</v>
      </c>
      <c r="H73" s="87"/>
    </row>
    <row r="74" spans="1:8" x14ac:dyDescent="0.2">
      <c r="A74" s="51" t="s">
        <v>202</v>
      </c>
      <c r="B74" s="22">
        <v>0</v>
      </c>
      <c r="C74" s="112">
        <v>0</v>
      </c>
      <c r="D74" s="112">
        <v>0</v>
      </c>
      <c r="E74" s="22">
        <v>0</v>
      </c>
      <c r="F74" s="118" t="str">
        <f t="shared" si="2"/>
        <v>-</v>
      </c>
      <c r="G74" s="117" t="str">
        <f t="shared" si="3"/>
        <v>-</v>
      </c>
      <c r="H74" s="87"/>
    </row>
    <row r="75" spans="1:8" x14ac:dyDescent="0.2">
      <c r="A75" s="51" t="s">
        <v>203</v>
      </c>
      <c r="B75" s="22">
        <v>0</v>
      </c>
      <c r="C75" s="112">
        <v>0</v>
      </c>
      <c r="D75" s="112">
        <v>0</v>
      </c>
      <c r="E75" s="22">
        <v>0</v>
      </c>
      <c r="F75" s="118" t="str">
        <f t="shared" si="2"/>
        <v>-</v>
      </c>
      <c r="G75" s="117" t="str">
        <f t="shared" si="3"/>
        <v>-</v>
      </c>
      <c r="H75" s="87"/>
    </row>
    <row r="76" spans="1:8" x14ac:dyDescent="0.2">
      <c r="A76" s="51" t="s">
        <v>236</v>
      </c>
      <c r="B76" s="22">
        <v>0</v>
      </c>
      <c r="C76" s="112">
        <v>0</v>
      </c>
      <c r="D76" s="112">
        <v>0</v>
      </c>
      <c r="E76" s="22">
        <v>0</v>
      </c>
      <c r="F76" s="118" t="str">
        <f t="shared" ref="F76:F81" si="22">IFERROR(E76/B76*100,"-")</f>
        <v>-</v>
      </c>
      <c r="G76" s="117" t="str">
        <f t="shared" ref="G76:G81" si="23">IFERROR(E76/D76*100,"-")</f>
        <v>-</v>
      </c>
      <c r="H76" s="87"/>
    </row>
    <row r="77" spans="1:8" x14ac:dyDescent="0.2">
      <c r="A77" s="50" t="s">
        <v>237</v>
      </c>
      <c r="B77" s="111">
        <f>B78</f>
        <v>0</v>
      </c>
      <c r="C77" s="111">
        <v>0</v>
      </c>
      <c r="D77" s="111">
        <v>0</v>
      </c>
      <c r="E77" s="111">
        <f t="shared" ref="E77" si="24">E78</f>
        <v>0</v>
      </c>
      <c r="F77" s="118" t="str">
        <f t="shared" si="22"/>
        <v>-</v>
      </c>
      <c r="G77" s="117" t="str">
        <f t="shared" si="23"/>
        <v>-</v>
      </c>
      <c r="H77" s="87"/>
    </row>
    <row r="78" spans="1:8" x14ac:dyDescent="0.2">
      <c r="A78" s="51" t="s">
        <v>238</v>
      </c>
      <c r="B78" s="22">
        <v>0</v>
      </c>
      <c r="C78" s="112">
        <v>0</v>
      </c>
      <c r="D78" s="112">
        <v>0</v>
      </c>
      <c r="E78" s="22">
        <v>0</v>
      </c>
      <c r="F78" s="118" t="str">
        <f t="shared" si="22"/>
        <v>-</v>
      </c>
      <c r="G78" s="117" t="str">
        <f t="shared" si="23"/>
        <v>-</v>
      </c>
      <c r="H78" s="87"/>
    </row>
    <row r="79" spans="1:8" x14ac:dyDescent="0.2">
      <c r="A79" s="51"/>
      <c r="B79" s="112"/>
      <c r="C79" s="112"/>
      <c r="D79" s="112"/>
      <c r="E79" s="112"/>
      <c r="F79" s="118"/>
      <c r="G79" s="117"/>
      <c r="H79" s="87"/>
    </row>
    <row r="80" spans="1:8" x14ac:dyDescent="0.2">
      <c r="A80" s="51"/>
      <c r="B80" s="112"/>
      <c r="C80" s="112"/>
      <c r="D80" s="112"/>
      <c r="E80" s="112"/>
      <c r="F80" s="118"/>
      <c r="G80" s="118"/>
      <c r="H80" s="87"/>
    </row>
    <row r="81" spans="1:8" x14ac:dyDescent="0.2">
      <c r="A81" s="60" t="s">
        <v>19</v>
      </c>
      <c r="B81" s="114">
        <f>B11+B69</f>
        <v>531242.59</v>
      </c>
      <c r="C81" s="114">
        <f t="shared" ref="C81:E81" si="25">C11+C69</f>
        <v>1156145</v>
      </c>
      <c r="D81" s="114">
        <f t="shared" si="25"/>
        <v>1156145</v>
      </c>
      <c r="E81" s="114">
        <f t="shared" si="25"/>
        <v>615967.86999999988</v>
      </c>
      <c r="F81" s="102">
        <f t="shared" si="22"/>
        <v>115.94851045357639</v>
      </c>
      <c r="G81" s="102">
        <f t="shared" si="23"/>
        <v>53.27773505918374</v>
      </c>
      <c r="H81" s="87"/>
    </row>
    <row r="82" spans="1:8" x14ac:dyDescent="0.2">
      <c r="A82" s="54"/>
      <c r="B82" s="115"/>
      <c r="C82" s="115"/>
      <c r="D82" s="115"/>
      <c r="E82" s="115"/>
      <c r="F82" s="119"/>
      <c r="G82" s="120"/>
      <c r="H82" s="87"/>
    </row>
    <row r="83" spans="1:8" x14ac:dyDescent="0.2">
      <c r="A83" s="54"/>
      <c r="B83" s="115"/>
      <c r="C83" s="115"/>
      <c r="D83" s="115"/>
      <c r="E83" s="115"/>
      <c r="F83" s="119"/>
      <c r="G83" s="120"/>
      <c r="H83" s="87"/>
    </row>
    <row r="84" spans="1:8" x14ac:dyDescent="0.2">
      <c r="A84" s="54"/>
      <c r="B84" s="115"/>
      <c r="C84" s="115"/>
      <c r="D84" s="115"/>
      <c r="E84" s="115"/>
      <c r="F84" s="119"/>
      <c r="G84" s="120"/>
      <c r="H84" s="87"/>
    </row>
    <row r="85" spans="1:8" x14ac:dyDescent="0.2">
      <c r="A85" s="54"/>
      <c r="B85" s="115"/>
      <c r="C85" s="115"/>
      <c r="D85" s="115"/>
      <c r="E85" s="115"/>
      <c r="F85" s="119"/>
      <c r="G85" s="120"/>
      <c r="H85" s="87"/>
    </row>
    <row r="86" spans="1:8" x14ac:dyDescent="0.2">
      <c r="A86" s="54"/>
      <c r="B86" s="115"/>
      <c r="C86" s="115"/>
      <c r="D86" s="115"/>
      <c r="E86" s="115"/>
      <c r="F86" s="119"/>
      <c r="G86" s="120"/>
      <c r="H86" s="87"/>
    </row>
    <row r="87" spans="1:8" x14ac:dyDescent="0.2">
      <c r="A87" s="54"/>
      <c r="B87" s="115"/>
      <c r="C87" s="115"/>
      <c r="D87" s="115"/>
      <c r="E87" s="115"/>
      <c r="F87" s="119"/>
      <c r="G87" s="120"/>
      <c r="H87" s="87"/>
    </row>
    <row r="88" spans="1:8" x14ac:dyDescent="0.2">
      <c r="A88" s="54"/>
      <c r="B88" s="115"/>
      <c r="C88" s="115"/>
      <c r="D88" s="115"/>
      <c r="E88" s="115"/>
      <c r="F88" s="119"/>
      <c r="G88" s="120"/>
      <c r="H88" s="87"/>
    </row>
    <row r="89" spans="1:8" x14ac:dyDescent="0.2">
      <c r="A89" s="54"/>
      <c r="B89" s="115"/>
      <c r="C89" s="115"/>
      <c r="D89" s="115"/>
      <c r="E89" s="115"/>
      <c r="F89" s="119"/>
      <c r="G89" s="120"/>
      <c r="H89" s="87"/>
    </row>
    <row r="90" spans="1:8" x14ac:dyDescent="0.2">
      <c r="A90" s="54"/>
      <c r="B90" s="115"/>
      <c r="C90" s="115"/>
      <c r="D90" s="115"/>
      <c r="E90" s="115"/>
      <c r="F90" s="119"/>
      <c r="G90" s="120"/>
      <c r="H90" s="87"/>
    </row>
    <row r="91" spans="1:8" x14ac:dyDescent="0.2">
      <c r="A91" s="54"/>
      <c r="B91" s="115"/>
      <c r="C91" s="115"/>
      <c r="D91" s="115"/>
      <c r="E91" s="115"/>
      <c r="F91" s="119"/>
      <c r="G91" s="120"/>
      <c r="H91" s="87"/>
    </row>
    <row r="92" spans="1:8" x14ac:dyDescent="0.2">
      <c r="A92" s="54"/>
      <c r="B92" s="115"/>
      <c r="C92" s="115"/>
      <c r="D92" s="115"/>
      <c r="E92" s="115"/>
      <c r="F92" s="119"/>
      <c r="G92" s="120"/>
      <c r="H92" s="87"/>
    </row>
    <row r="93" spans="1:8" x14ac:dyDescent="0.2">
      <c r="A93" s="54"/>
      <c r="B93" s="115"/>
      <c r="C93" s="115"/>
      <c r="D93" s="115"/>
      <c r="E93" s="115"/>
      <c r="F93" s="119"/>
      <c r="G93" s="120"/>
      <c r="H93" s="87"/>
    </row>
    <row r="94" spans="1:8" x14ac:dyDescent="0.2">
      <c r="A94" s="54"/>
      <c r="B94" s="115"/>
      <c r="C94" s="115"/>
      <c r="D94" s="115"/>
      <c r="E94" s="115"/>
      <c r="F94" s="119"/>
      <c r="G94" s="120"/>
      <c r="H94" s="87"/>
    </row>
    <row r="95" spans="1:8" x14ac:dyDescent="0.2">
      <c r="A95" s="54"/>
      <c r="B95" s="115"/>
      <c r="C95" s="115"/>
      <c r="D95" s="115"/>
      <c r="E95" s="115"/>
      <c r="F95" s="119"/>
      <c r="G95" s="120"/>
      <c r="H95" s="87"/>
    </row>
    <row r="96" spans="1:8" x14ac:dyDescent="0.2">
      <c r="A96" s="7" t="s">
        <v>20</v>
      </c>
      <c r="B96" s="110">
        <f>B97+B110+B144+B154+B158+B163</f>
        <v>528585.84</v>
      </c>
      <c r="C96" s="110">
        <f t="shared" ref="C96:E96" si="26">C97+C110+C144+C154+C158+C163</f>
        <v>1154961</v>
      </c>
      <c r="D96" s="110">
        <f t="shared" si="26"/>
        <v>1154961</v>
      </c>
      <c r="E96" s="110">
        <f t="shared" si="26"/>
        <v>695158.21000000008</v>
      </c>
      <c r="F96" s="116">
        <f t="shared" ref="F96:F159" si="27">IFERROR(E96/B96*100,"-")</f>
        <v>131.51283242850397</v>
      </c>
      <c r="G96" s="116">
        <f t="shared" ref="G96:G159" si="28">IFERROR(E96/D96*100,"-")</f>
        <v>60.188890360800073</v>
      </c>
      <c r="H96" s="87"/>
    </row>
    <row r="97" spans="1:8" s="5" customFormat="1" x14ac:dyDescent="0.2">
      <c r="A97" s="54" t="s">
        <v>21</v>
      </c>
      <c r="B97" s="111">
        <f>B98+B103+B105</f>
        <v>444443.25</v>
      </c>
      <c r="C97" s="111">
        <v>979950</v>
      </c>
      <c r="D97" s="111">
        <v>979950</v>
      </c>
      <c r="E97" s="111">
        <f t="shared" ref="E97" si="29">E98+E103+E105</f>
        <v>595666.05000000005</v>
      </c>
      <c r="F97" s="117">
        <f t="shared" si="27"/>
        <v>134.02522144278265</v>
      </c>
      <c r="G97" s="117">
        <f t="shared" si="28"/>
        <v>60.785351293433344</v>
      </c>
      <c r="H97" s="87"/>
    </row>
    <row r="98" spans="1:8" s="5" customFormat="1" x14ac:dyDescent="0.2">
      <c r="A98" s="50" t="s">
        <v>22</v>
      </c>
      <c r="B98" s="111">
        <f>SUM(B99:B102)</f>
        <v>367099.81</v>
      </c>
      <c r="C98" s="111">
        <v>0</v>
      </c>
      <c r="D98" s="111">
        <v>0</v>
      </c>
      <c r="E98" s="111">
        <f t="shared" ref="E98" si="30">SUM(E99:E102)</f>
        <v>494775.04000000004</v>
      </c>
      <c r="F98" s="117">
        <f t="shared" si="27"/>
        <v>134.77943232931665</v>
      </c>
      <c r="G98" s="117" t="str">
        <f t="shared" si="28"/>
        <v>-</v>
      </c>
      <c r="H98" s="87"/>
    </row>
    <row r="99" spans="1:8" s="5" customFormat="1" x14ac:dyDescent="0.2">
      <c r="A99" s="51" t="s">
        <v>23</v>
      </c>
      <c r="B99" s="112">
        <v>361419.45</v>
      </c>
      <c r="C99" s="112">
        <v>0</v>
      </c>
      <c r="D99" s="112">
        <v>0</v>
      </c>
      <c r="E99" s="112">
        <v>487543.49</v>
      </c>
      <c r="F99" s="118">
        <f t="shared" si="27"/>
        <v>134.89686014407914</v>
      </c>
      <c r="G99" s="117" t="str">
        <f t="shared" si="28"/>
        <v>-</v>
      </c>
      <c r="H99" s="87"/>
    </row>
    <row r="100" spans="1:8" s="5" customFormat="1" x14ac:dyDescent="0.2">
      <c r="A100" s="51" t="s">
        <v>239</v>
      </c>
      <c r="B100" s="22">
        <v>0</v>
      </c>
      <c r="C100" s="112">
        <v>0</v>
      </c>
      <c r="D100" s="112">
        <v>0</v>
      </c>
      <c r="E100" s="22">
        <v>0</v>
      </c>
      <c r="F100" s="118" t="str">
        <f t="shared" si="27"/>
        <v>-</v>
      </c>
      <c r="G100" s="117" t="str">
        <f t="shared" si="28"/>
        <v>-</v>
      </c>
      <c r="H100" s="87"/>
    </row>
    <row r="101" spans="1:8" x14ac:dyDescent="0.2">
      <c r="A101" s="51" t="s">
        <v>144</v>
      </c>
      <c r="B101" s="112">
        <v>3497.44</v>
      </c>
      <c r="C101" s="112">
        <v>0</v>
      </c>
      <c r="D101" s="112">
        <v>0</v>
      </c>
      <c r="E101" s="112">
        <v>3298.34</v>
      </c>
      <c r="F101" s="118">
        <f t="shared" si="27"/>
        <v>94.307264742211444</v>
      </c>
      <c r="G101" s="117" t="str">
        <f t="shared" si="28"/>
        <v>-</v>
      </c>
      <c r="H101" s="87"/>
    </row>
    <row r="102" spans="1:8" x14ac:dyDescent="0.2">
      <c r="A102" s="51" t="s">
        <v>240</v>
      </c>
      <c r="B102" s="112">
        <v>2182.92</v>
      </c>
      <c r="C102" s="112">
        <v>0</v>
      </c>
      <c r="D102" s="112">
        <v>0</v>
      </c>
      <c r="E102" s="112">
        <v>3933.21</v>
      </c>
      <c r="F102" s="118">
        <f t="shared" si="27"/>
        <v>180.18113352756856</v>
      </c>
      <c r="G102" s="117" t="str">
        <f t="shared" si="28"/>
        <v>-</v>
      </c>
      <c r="H102" s="87"/>
    </row>
    <row r="103" spans="1:8" x14ac:dyDescent="0.2">
      <c r="A103" s="50" t="s">
        <v>24</v>
      </c>
      <c r="B103" s="111">
        <f>B104</f>
        <v>16590.82</v>
      </c>
      <c r="C103" s="111">
        <v>0</v>
      </c>
      <c r="D103" s="111">
        <v>0</v>
      </c>
      <c r="E103" s="111">
        <f t="shared" ref="E103" si="31">E104</f>
        <v>18951.04</v>
      </c>
      <c r="F103" s="117">
        <f t="shared" si="27"/>
        <v>114.22605995363702</v>
      </c>
      <c r="G103" s="117" t="str">
        <f t="shared" si="28"/>
        <v>-</v>
      </c>
      <c r="H103" s="87"/>
    </row>
    <row r="104" spans="1:8" x14ac:dyDescent="0.2">
      <c r="A104" s="51" t="s">
        <v>25</v>
      </c>
      <c r="B104" s="112">
        <v>16590.82</v>
      </c>
      <c r="C104" s="112">
        <v>0</v>
      </c>
      <c r="D104" s="112">
        <v>0</v>
      </c>
      <c r="E104" s="112">
        <v>18951.04</v>
      </c>
      <c r="F104" s="118">
        <f t="shared" si="27"/>
        <v>114.22605995363702</v>
      </c>
      <c r="G104" s="117" t="str">
        <f t="shared" si="28"/>
        <v>-</v>
      </c>
      <c r="H104" s="87"/>
    </row>
    <row r="105" spans="1:8" x14ac:dyDescent="0.2">
      <c r="A105" s="50" t="s">
        <v>26</v>
      </c>
      <c r="B105" s="111">
        <f>SUM(B106:B108)</f>
        <v>60752.62</v>
      </c>
      <c r="C105" s="111">
        <v>0</v>
      </c>
      <c r="D105" s="111">
        <v>0</v>
      </c>
      <c r="E105" s="111">
        <f t="shared" ref="E105" si="32">SUM(E106:E108)</f>
        <v>81939.97</v>
      </c>
      <c r="F105" s="117">
        <f t="shared" si="27"/>
        <v>134.87479223118279</v>
      </c>
      <c r="G105" s="117" t="str">
        <f t="shared" si="28"/>
        <v>-</v>
      </c>
      <c r="H105" s="87"/>
    </row>
    <row r="106" spans="1:8" x14ac:dyDescent="0.2">
      <c r="A106" s="51" t="s">
        <v>145</v>
      </c>
      <c r="B106" s="22">
        <v>0</v>
      </c>
      <c r="C106" s="112">
        <v>0</v>
      </c>
      <c r="D106" s="112">
        <v>0</v>
      </c>
      <c r="E106" s="22">
        <v>0</v>
      </c>
      <c r="F106" s="118" t="str">
        <f t="shared" si="27"/>
        <v>-</v>
      </c>
      <c r="G106" s="117" t="str">
        <f t="shared" si="28"/>
        <v>-</v>
      </c>
      <c r="H106" s="87"/>
    </row>
    <row r="107" spans="1:8" x14ac:dyDescent="0.2">
      <c r="A107" s="51" t="s">
        <v>27</v>
      </c>
      <c r="B107" s="112">
        <v>60752.62</v>
      </c>
      <c r="C107" s="112">
        <v>0</v>
      </c>
      <c r="D107" s="112">
        <v>0</v>
      </c>
      <c r="E107" s="112">
        <v>81939.97</v>
      </c>
      <c r="F107" s="118">
        <f t="shared" si="27"/>
        <v>134.87479223118279</v>
      </c>
      <c r="G107" s="117" t="str">
        <f t="shared" si="28"/>
        <v>-</v>
      </c>
      <c r="H107" s="87"/>
    </row>
    <row r="108" spans="1:8" x14ac:dyDescent="0.2">
      <c r="A108" s="51" t="s">
        <v>210</v>
      </c>
      <c r="B108" s="112">
        <v>0</v>
      </c>
      <c r="C108" s="112">
        <v>0</v>
      </c>
      <c r="D108" s="112">
        <v>0</v>
      </c>
      <c r="E108" s="112">
        <v>0</v>
      </c>
      <c r="F108" s="118" t="str">
        <f t="shared" si="27"/>
        <v>-</v>
      </c>
      <c r="G108" s="117" t="str">
        <f t="shared" si="28"/>
        <v>-</v>
      </c>
      <c r="H108" s="87"/>
    </row>
    <row r="109" spans="1:8" ht="5.25" customHeight="1" x14ac:dyDescent="0.2">
      <c r="A109" s="51"/>
      <c r="B109" s="112"/>
      <c r="C109" s="112"/>
      <c r="D109" s="112"/>
      <c r="E109" s="112"/>
      <c r="F109" s="118"/>
      <c r="G109" s="117"/>
      <c r="H109" s="87"/>
    </row>
    <row r="110" spans="1:8" x14ac:dyDescent="0.2">
      <c r="A110" s="54" t="s">
        <v>28</v>
      </c>
      <c r="B110" s="111">
        <f>B111+B116+B123+B133+B135</f>
        <v>83491.219999999987</v>
      </c>
      <c r="C110" s="111">
        <v>160856</v>
      </c>
      <c r="D110" s="111">
        <v>160856</v>
      </c>
      <c r="E110" s="111">
        <f t="shared" ref="E110" si="33">E111+E116+E123+E133+E135</f>
        <v>98916.280000000013</v>
      </c>
      <c r="F110" s="117">
        <f t="shared" si="27"/>
        <v>118.47506839641346</v>
      </c>
      <c r="G110" s="117">
        <f t="shared" si="28"/>
        <v>61.493683791714339</v>
      </c>
      <c r="H110" s="87"/>
    </row>
    <row r="111" spans="1:8" x14ac:dyDescent="0.2">
      <c r="A111" s="50" t="s">
        <v>29</v>
      </c>
      <c r="B111" s="111">
        <f>SUM(B112:B115)</f>
        <v>24568.6</v>
      </c>
      <c r="C111" s="111">
        <v>0</v>
      </c>
      <c r="D111" s="111">
        <v>0</v>
      </c>
      <c r="E111" s="111">
        <f t="shared" ref="E111" si="34">SUM(E112:E115)</f>
        <v>28416.030000000002</v>
      </c>
      <c r="F111" s="117">
        <f t="shared" si="27"/>
        <v>115.65994806378876</v>
      </c>
      <c r="G111" s="117" t="str">
        <f t="shared" si="28"/>
        <v>-</v>
      </c>
      <c r="H111" s="87"/>
    </row>
    <row r="112" spans="1:8" x14ac:dyDescent="0.2">
      <c r="A112" s="51" t="s">
        <v>30</v>
      </c>
      <c r="B112" s="112">
        <v>3872.63</v>
      </c>
      <c r="C112" s="112">
        <v>0</v>
      </c>
      <c r="D112" s="112">
        <v>0</v>
      </c>
      <c r="E112" s="112">
        <v>4150.5200000000004</v>
      </c>
      <c r="F112" s="118">
        <f t="shared" si="27"/>
        <v>107.17574361609552</v>
      </c>
      <c r="G112" s="117" t="str">
        <f t="shared" si="28"/>
        <v>-</v>
      </c>
      <c r="H112" s="87"/>
    </row>
    <row r="113" spans="1:8" x14ac:dyDescent="0.2">
      <c r="A113" s="51" t="s">
        <v>31</v>
      </c>
      <c r="B113" s="112">
        <v>19667.599999999999</v>
      </c>
      <c r="C113" s="112">
        <v>0</v>
      </c>
      <c r="D113" s="112">
        <v>0</v>
      </c>
      <c r="E113" s="112">
        <v>24023.11</v>
      </c>
      <c r="F113" s="118">
        <f t="shared" si="27"/>
        <v>122.14561003884563</v>
      </c>
      <c r="G113" s="117" t="str">
        <f t="shared" si="28"/>
        <v>-</v>
      </c>
      <c r="H113" s="87"/>
    </row>
    <row r="114" spans="1:8" x14ac:dyDescent="0.2">
      <c r="A114" s="51" t="s">
        <v>32</v>
      </c>
      <c r="B114" s="112">
        <v>1006.77</v>
      </c>
      <c r="C114" s="112">
        <v>0</v>
      </c>
      <c r="D114" s="112">
        <v>0</v>
      </c>
      <c r="E114" s="112">
        <v>200</v>
      </c>
      <c r="F114" s="118">
        <f t="shared" si="27"/>
        <v>19.865510493955917</v>
      </c>
      <c r="G114" s="117" t="str">
        <f t="shared" si="28"/>
        <v>-</v>
      </c>
      <c r="H114" s="87"/>
    </row>
    <row r="115" spans="1:8" x14ac:dyDescent="0.2">
      <c r="A115" s="51" t="s">
        <v>33</v>
      </c>
      <c r="B115" s="112">
        <v>21.6</v>
      </c>
      <c r="C115" s="112">
        <v>0</v>
      </c>
      <c r="D115" s="112">
        <v>0</v>
      </c>
      <c r="E115" s="112">
        <v>42.4</v>
      </c>
      <c r="F115" s="118">
        <f t="shared" si="27"/>
        <v>196.29629629629628</v>
      </c>
      <c r="G115" s="117" t="str">
        <f t="shared" si="28"/>
        <v>-</v>
      </c>
      <c r="H115" s="87"/>
    </row>
    <row r="116" spans="1:8" x14ac:dyDescent="0.2">
      <c r="A116" s="50" t="s">
        <v>34</v>
      </c>
      <c r="B116" s="111">
        <f>SUM(B117:B122)</f>
        <v>44515.83</v>
      </c>
      <c r="C116" s="111">
        <v>0</v>
      </c>
      <c r="D116" s="111">
        <v>0</v>
      </c>
      <c r="E116" s="111">
        <f t="shared" ref="E116" si="35">SUM(E117:E122)</f>
        <v>48501.07</v>
      </c>
      <c r="F116" s="117">
        <f t="shared" si="27"/>
        <v>108.95241086148455</v>
      </c>
      <c r="G116" s="117" t="str">
        <f t="shared" si="28"/>
        <v>-</v>
      </c>
      <c r="H116" s="87"/>
    </row>
    <row r="117" spans="1:8" x14ac:dyDescent="0.2">
      <c r="A117" s="51" t="s">
        <v>35</v>
      </c>
      <c r="B117" s="112">
        <v>3775.34</v>
      </c>
      <c r="C117" s="112">
        <v>0</v>
      </c>
      <c r="D117" s="112">
        <v>0</v>
      </c>
      <c r="E117" s="112">
        <v>4584.22</v>
      </c>
      <c r="F117" s="118">
        <f t="shared" si="27"/>
        <v>121.42535506735817</v>
      </c>
      <c r="G117" s="117" t="str">
        <f t="shared" si="28"/>
        <v>-</v>
      </c>
      <c r="H117" s="87"/>
    </row>
    <row r="118" spans="1:8" x14ac:dyDescent="0.2">
      <c r="A118" s="51" t="s">
        <v>36</v>
      </c>
      <c r="B118" s="112">
        <v>18959.27</v>
      </c>
      <c r="C118" s="112">
        <v>0</v>
      </c>
      <c r="D118" s="112">
        <v>0</v>
      </c>
      <c r="E118" s="112">
        <v>23096.06</v>
      </c>
      <c r="F118" s="118">
        <f t="shared" si="27"/>
        <v>121.81935274934108</v>
      </c>
      <c r="G118" s="117" t="str">
        <f t="shared" si="28"/>
        <v>-</v>
      </c>
      <c r="H118" s="87"/>
    </row>
    <row r="119" spans="1:8" x14ac:dyDescent="0.2">
      <c r="A119" s="51" t="s">
        <v>37</v>
      </c>
      <c r="B119" s="112">
        <v>19311</v>
      </c>
      <c r="C119" s="112">
        <v>0</v>
      </c>
      <c r="D119" s="112">
        <v>0</v>
      </c>
      <c r="E119" s="112">
        <v>19471.45</v>
      </c>
      <c r="F119" s="118">
        <f t="shared" si="27"/>
        <v>100.83087359536016</v>
      </c>
      <c r="G119" s="117" t="str">
        <f t="shared" si="28"/>
        <v>-</v>
      </c>
      <c r="H119" s="87"/>
    </row>
    <row r="120" spans="1:8" x14ac:dyDescent="0.2">
      <c r="A120" s="51" t="s">
        <v>38</v>
      </c>
      <c r="B120" s="112">
        <v>164.46</v>
      </c>
      <c r="C120" s="112">
        <v>0</v>
      </c>
      <c r="D120" s="112">
        <v>0</v>
      </c>
      <c r="E120" s="112">
        <v>104.79</v>
      </c>
      <c r="F120" s="118">
        <f t="shared" si="27"/>
        <v>63.717621306092667</v>
      </c>
      <c r="G120" s="117" t="str">
        <f t="shared" si="28"/>
        <v>-</v>
      </c>
      <c r="H120" s="87"/>
    </row>
    <row r="121" spans="1:8" x14ac:dyDescent="0.2">
      <c r="A121" s="51" t="s">
        <v>39</v>
      </c>
      <c r="B121" s="112">
        <v>2305.7600000000002</v>
      </c>
      <c r="C121" s="112">
        <v>0</v>
      </c>
      <c r="D121" s="112">
        <v>0</v>
      </c>
      <c r="E121" s="112">
        <v>1156.99</v>
      </c>
      <c r="F121" s="118">
        <f t="shared" si="27"/>
        <v>50.178249254042051</v>
      </c>
      <c r="G121" s="117" t="str">
        <f t="shared" si="28"/>
        <v>-</v>
      </c>
      <c r="H121" s="87"/>
    </row>
    <row r="122" spans="1:8" x14ac:dyDescent="0.2">
      <c r="A122" s="51" t="s">
        <v>40</v>
      </c>
      <c r="B122" s="112">
        <v>0</v>
      </c>
      <c r="C122" s="112">
        <v>0</v>
      </c>
      <c r="D122" s="112">
        <v>0</v>
      </c>
      <c r="E122" s="112">
        <v>87.56</v>
      </c>
      <c r="F122" s="118" t="str">
        <f t="shared" si="27"/>
        <v>-</v>
      </c>
      <c r="G122" s="117" t="str">
        <f t="shared" si="28"/>
        <v>-</v>
      </c>
      <c r="H122" s="87"/>
    </row>
    <row r="123" spans="1:8" x14ac:dyDescent="0.2">
      <c r="A123" s="50" t="s">
        <v>41</v>
      </c>
      <c r="B123" s="111">
        <f>SUM(B124:B132)</f>
        <v>8843.2799999999988</v>
      </c>
      <c r="C123" s="111">
        <v>0</v>
      </c>
      <c r="D123" s="111">
        <v>0</v>
      </c>
      <c r="E123" s="111">
        <f t="shared" ref="E123" si="36">SUM(E124:E132)</f>
        <v>16953.32</v>
      </c>
      <c r="F123" s="117">
        <f t="shared" si="27"/>
        <v>191.70850634606168</v>
      </c>
      <c r="G123" s="117" t="str">
        <f t="shared" si="28"/>
        <v>-</v>
      </c>
      <c r="H123" s="87"/>
    </row>
    <row r="124" spans="1:8" x14ac:dyDescent="0.2">
      <c r="A124" s="51" t="s">
        <v>42</v>
      </c>
      <c r="B124" s="112">
        <v>1085.8</v>
      </c>
      <c r="C124" s="112">
        <v>0</v>
      </c>
      <c r="D124" s="112">
        <v>0</v>
      </c>
      <c r="E124" s="112">
        <v>967</v>
      </c>
      <c r="F124" s="118">
        <f t="shared" si="27"/>
        <v>89.058758519064284</v>
      </c>
      <c r="G124" s="117" t="str">
        <f t="shared" si="28"/>
        <v>-</v>
      </c>
      <c r="H124" s="87"/>
    </row>
    <row r="125" spans="1:8" x14ac:dyDescent="0.2">
      <c r="A125" s="51" t="s">
        <v>43</v>
      </c>
      <c r="B125" s="112">
        <v>1030.7</v>
      </c>
      <c r="C125" s="112">
        <v>0</v>
      </c>
      <c r="D125" s="112">
        <v>0</v>
      </c>
      <c r="E125" s="112">
        <v>8717.5</v>
      </c>
      <c r="F125" s="118">
        <f t="shared" si="27"/>
        <v>845.78441835645674</v>
      </c>
      <c r="G125" s="117" t="str">
        <f t="shared" si="28"/>
        <v>-</v>
      </c>
      <c r="H125" s="87"/>
    </row>
    <row r="126" spans="1:8" x14ac:dyDescent="0.2">
      <c r="A126" s="51" t="s">
        <v>44</v>
      </c>
      <c r="B126" s="112">
        <v>50</v>
      </c>
      <c r="C126" s="112">
        <v>0</v>
      </c>
      <c r="D126" s="112">
        <v>0</v>
      </c>
      <c r="E126" s="112">
        <v>700</v>
      </c>
      <c r="F126" s="118">
        <f t="shared" si="27"/>
        <v>1400</v>
      </c>
      <c r="G126" s="117" t="str">
        <f t="shared" si="28"/>
        <v>-</v>
      </c>
      <c r="H126" s="87"/>
    </row>
    <row r="127" spans="1:8" x14ac:dyDescent="0.2">
      <c r="A127" s="51" t="s">
        <v>45</v>
      </c>
      <c r="B127" s="112">
        <v>2905.25</v>
      </c>
      <c r="C127" s="112">
        <v>0</v>
      </c>
      <c r="D127" s="112">
        <v>0</v>
      </c>
      <c r="E127" s="112">
        <v>2748.57</v>
      </c>
      <c r="F127" s="118">
        <f t="shared" si="27"/>
        <v>94.607004560709058</v>
      </c>
      <c r="G127" s="117" t="str">
        <f t="shared" si="28"/>
        <v>-</v>
      </c>
      <c r="H127" s="87"/>
    </row>
    <row r="128" spans="1:8" x14ac:dyDescent="0.2">
      <c r="A128" s="51" t="s">
        <v>46</v>
      </c>
      <c r="B128" s="112">
        <v>490.79</v>
      </c>
      <c r="C128" s="112">
        <v>0</v>
      </c>
      <c r="D128" s="112">
        <v>0</v>
      </c>
      <c r="E128" s="112">
        <v>284.64999999999998</v>
      </c>
      <c r="F128" s="118">
        <f t="shared" si="27"/>
        <v>57.998329224311817</v>
      </c>
      <c r="G128" s="117" t="str">
        <f t="shared" si="28"/>
        <v>-</v>
      </c>
      <c r="H128" s="87"/>
    </row>
    <row r="129" spans="1:8" x14ac:dyDescent="0.2">
      <c r="A129" s="51" t="s">
        <v>47</v>
      </c>
      <c r="B129" s="112">
        <v>456.58</v>
      </c>
      <c r="C129" s="112">
        <v>0</v>
      </c>
      <c r="D129" s="112">
        <v>0</v>
      </c>
      <c r="E129" s="112">
        <v>457.18</v>
      </c>
      <c r="F129" s="118">
        <f t="shared" si="27"/>
        <v>100.13141180077972</v>
      </c>
      <c r="G129" s="117" t="str">
        <f t="shared" si="28"/>
        <v>-</v>
      </c>
      <c r="H129" s="87"/>
    </row>
    <row r="130" spans="1:8" x14ac:dyDescent="0.2">
      <c r="A130" s="51" t="s">
        <v>48</v>
      </c>
      <c r="B130" s="112">
        <v>1342.49</v>
      </c>
      <c r="C130" s="112">
        <v>0</v>
      </c>
      <c r="D130" s="112">
        <v>0</v>
      </c>
      <c r="E130" s="112">
        <v>2087.6</v>
      </c>
      <c r="F130" s="118">
        <f t="shared" si="27"/>
        <v>155.50208940103835</v>
      </c>
      <c r="G130" s="117" t="str">
        <f t="shared" si="28"/>
        <v>-</v>
      </c>
      <c r="H130" s="87"/>
    </row>
    <row r="131" spans="1:8" x14ac:dyDescent="0.2">
      <c r="A131" s="51" t="s">
        <v>49</v>
      </c>
      <c r="B131" s="112">
        <v>855.17</v>
      </c>
      <c r="C131" s="112">
        <v>0</v>
      </c>
      <c r="D131" s="112">
        <v>0</v>
      </c>
      <c r="E131" s="112">
        <v>953.32</v>
      </c>
      <c r="F131" s="118">
        <f t="shared" si="27"/>
        <v>111.47725013739959</v>
      </c>
      <c r="G131" s="117" t="str">
        <f t="shared" si="28"/>
        <v>-</v>
      </c>
      <c r="H131" s="87"/>
    </row>
    <row r="132" spans="1:8" x14ac:dyDescent="0.2">
      <c r="A132" s="51" t="s">
        <v>50</v>
      </c>
      <c r="B132" s="112">
        <v>626.5</v>
      </c>
      <c r="C132" s="112">
        <v>0</v>
      </c>
      <c r="D132" s="112">
        <v>0</v>
      </c>
      <c r="E132" s="112">
        <v>37.5</v>
      </c>
      <c r="F132" s="118">
        <f t="shared" si="27"/>
        <v>5.9856344772545889</v>
      </c>
      <c r="G132" s="117" t="str">
        <f t="shared" si="28"/>
        <v>-</v>
      </c>
      <c r="H132" s="87"/>
    </row>
    <row r="133" spans="1:8" x14ac:dyDescent="0.2">
      <c r="A133" s="104" t="s">
        <v>51</v>
      </c>
      <c r="B133" s="111">
        <f>B134</f>
        <v>0</v>
      </c>
      <c r="C133" s="111">
        <v>0</v>
      </c>
      <c r="D133" s="111">
        <v>0</v>
      </c>
      <c r="E133" s="111">
        <f t="shared" ref="E133" si="37">E134</f>
        <v>0</v>
      </c>
      <c r="F133" s="117" t="str">
        <f t="shared" si="27"/>
        <v>-</v>
      </c>
      <c r="G133" s="117" t="str">
        <f t="shared" si="28"/>
        <v>-</v>
      </c>
      <c r="H133" s="87"/>
    </row>
    <row r="134" spans="1:8" x14ac:dyDescent="0.2">
      <c r="A134" s="51" t="s">
        <v>52</v>
      </c>
      <c r="B134" s="22">
        <v>0</v>
      </c>
      <c r="C134" s="112">
        <v>0</v>
      </c>
      <c r="D134" s="112">
        <v>0</v>
      </c>
      <c r="E134" s="22">
        <v>0</v>
      </c>
      <c r="F134" s="118" t="str">
        <f t="shared" si="27"/>
        <v>-</v>
      </c>
      <c r="G134" s="117" t="str">
        <f t="shared" si="28"/>
        <v>-</v>
      </c>
      <c r="H134" s="87"/>
    </row>
    <row r="135" spans="1:8" x14ac:dyDescent="0.2">
      <c r="A135" s="50" t="s">
        <v>53</v>
      </c>
      <c r="B135" s="111">
        <f>SUM(B136:B142)</f>
        <v>5563.51</v>
      </c>
      <c r="C135" s="111">
        <v>0</v>
      </c>
      <c r="D135" s="111">
        <v>0</v>
      </c>
      <c r="E135" s="111">
        <f t="shared" ref="E135" si="38">SUM(E136:E142)</f>
        <v>5045.8600000000006</v>
      </c>
      <c r="F135" s="117">
        <f t="shared" si="27"/>
        <v>90.695622008408378</v>
      </c>
      <c r="G135" s="117" t="str">
        <f t="shared" si="28"/>
        <v>-</v>
      </c>
      <c r="H135" s="87"/>
    </row>
    <row r="136" spans="1:8" x14ac:dyDescent="0.2">
      <c r="A136" s="51" t="s">
        <v>54</v>
      </c>
      <c r="B136" s="22">
        <v>0</v>
      </c>
      <c r="C136" s="112">
        <v>0</v>
      </c>
      <c r="D136" s="112">
        <v>0</v>
      </c>
      <c r="E136" s="22">
        <v>0</v>
      </c>
      <c r="F136" s="118" t="str">
        <f t="shared" si="27"/>
        <v>-</v>
      </c>
      <c r="G136" s="117" t="str">
        <f t="shared" si="28"/>
        <v>-</v>
      </c>
      <c r="H136" s="87"/>
    </row>
    <row r="137" spans="1:8" x14ac:dyDescent="0.2">
      <c r="A137" s="51" t="s">
        <v>55</v>
      </c>
      <c r="B137" s="112">
        <v>153.13999999999999</v>
      </c>
      <c r="C137" s="112">
        <v>0</v>
      </c>
      <c r="D137" s="112">
        <v>0</v>
      </c>
      <c r="E137" s="112">
        <v>147.93</v>
      </c>
      <c r="F137" s="118">
        <f t="shared" si="27"/>
        <v>96.597884288886007</v>
      </c>
      <c r="G137" s="117" t="str">
        <f t="shared" si="28"/>
        <v>-</v>
      </c>
      <c r="H137" s="87"/>
    </row>
    <row r="138" spans="1:8" x14ac:dyDescent="0.2">
      <c r="A138" s="51" t="s">
        <v>56</v>
      </c>
      <c r="B138" s="112">
        <v>0</v>
      </c>
      <c r="C138" s="112">
        <v>0</v>
      </c>
      <c r="D138" s="112">
        <v>0</v>
      </c>
      <c r="E138" s="112">
        <v>0</v>
      </c>
      <c r="F138" s="118" t="str">
        <f t="shared" si="27"/>
        <v>-</v>
      </c>
      <c r="G138" s="117" t="str">
        <f t="shared" si="28"/>
        <v>-</v>
      </c>
      <c r="H138" s="87"/>
    </row>
    <row r="139" spans="1:8" x14ac:dyDescent="0.2">
      <c r="A139" s="51" t="s">
        <v>57</v>
      </c>
      <c r="B139" s="112">
        <v>133.09</v>
      </c>
      <c r="C139" s="112">
        <v>0</v>
      </c>
      <c r="D139" s="112">
        <v>0</v>
      </c>
      <c r="E139" s="112">
        <v>150</v>
      </c>
      <c r="F139" s="118">
        <f t="shared" si="27"/>
        <v>112.70568788038169</v>
      </c>
      <c r="G139" s="117" t="str">
        <f t="shared" si="28"/>
        <v>-</v>
      </c>
      <c r="H139" s="87"/>
    </row>
    <row r="140" spans="1:8" x14ac:dyDescent="0.2">
      <c r="A140" s="51" t="s">
        <v>58</v>
      </c>
      <c r="B140" s="112">
        <v>1008</v>
      </c>
      <c r="C140" s="112">
        <v>0</v>
      </c>
      <c r="D140" s="112">
        <v>0</v>
      </c>
      <c r="E140" s="112">
        <v>388</v>
      </c>
      <c r="F140" s="118">
        <f t="shared" si="27"/>
        <v>38.492063492063494</v>
      </c>
      <c r="G140" s="117" t="str">
        <f t="shared" si="28"/>
        <v>-</v>
      </c>
      <c r="H140" s="87"/>
    </row>
    <row r="141" spans="1:8" x14ac:dyDescent="0.2">
      <c r="A141" s="51" t="s">
        <v>241</v>
      </c>
      <c r="B141" s="112">
        <v>0</v>
      </c>
      <c r="C141" s="112">
        <v>0</v>
      </c>
      <c r="D141" s="112">
        <v>0</v>
      </c>
      <c r="E141" s="112">
        <v>0</v>
      </c>
      <c r="F141" s="118" t="str">
        <f t="shared" si="27"/>
        <v>-</v>
      </c>
      <c r="G141" s="117" t="str">
        <f t="shared" si="28"/>
        <v>-</v>
      </c>
      <c r="H141" s="87"/>
    </row>
    <row r="142" spans="1:8" x14ac:dyDescent="0.2">
      <c r="A142" s="51" t="s">
        <v>59</v>
      </c>
      <c r="B142" s="112">
        <v>4269.28</v>
      </c>
      <c r="C142" s="112">
        <v>0</v>
      </c>
      <c r="D142" s="112">
        <v>0</v>
      </c>
      <c r="E142" s="112">
        <v>4359.93</v>
      </c>
      <c r="F142" s="118">
        <f t="shared" si="27"/>
        <v>102.12330884833041</v>
      </c>
      <c r="G142" s="117" t="str">
        <f t="shared" si="28"/>
        <v>-</v>
      </c>
      <c r="H142" s="87"/>
    </row>
    <row r="143" spans="1:8" ht="5.25" customHeight="1" x14ac:dyDescent="0.2">
      <c r="A143" s="51"/>
      <c r="B143" s="112"/>
      <c r="C143" s="112"/>
      <c r="D143" s="112"/>
      <c r="E143" s="112"/>
      <c r="F143" s="118"/>
      <c r="G143" s="117"/>
      <c r="H143" s="87"/>
    </row>
    <row r="144" spans="1:8" x14ac:dyDescent="0.2">
      <c r="A144" s="54" t="s">
        <v>60</v>
      </c>
      <c r="B144" s="111">
        <f>B145+B148</f>
        <v>336.61</v>
      </c>
      <c r="C144" s="111">
        <v>685</v>
      </c>
      <c r="D144" s="111">
        <v>685</v>
      </c>
      <c r="E144" s="111">
        <f t="shared" ref="E144" si="39">E145+E148</f>
        <v>257.88</v>
      </c>
      <c r="F144" s="117">
        <f t="shared" si="27"/>
        <v>76.61091470841626</v>
      </c>
      <c r="G144" s="117">
        <f t="shared" si="28"/>
        <v>37.646715328467153</v>
      </c>
      <c r="H144" s="87"/>
    </row>
    <row r="145" spans="1:8" x14ac:dyDescent="0.2">
      <c r="A145" s="50" t="s">
        <v>61</v>
      </c>
      <c r="B145" s="111">
        <f>B146+B147</f>
        <v>0</v>
      </c>
      <c r="C145" s="111">
        <v>0</v>
      </c>
      <c r="D145" s="111">
        <v>0</v>
      </c>
      <c r="E145" s="111">
        <f t="shared" ref="E145" si="40">E146+E147</f>
        <v>0</v>
      </c>
      <c r="F145" s="117" t="str">
        <f t="shared" si="27"/>
        <v>-</v>
      </c>
      <c r="G145" s="117" t="str">
        <f t="shared" si="28"/>
        <v>-</v>
      </c>
      <c r="H145" s="87"/>
    </row>
    <row r="146" spans="1:8" x14ac:dyDescent="0.2">
      <c r="A146" s="51" t="s">
        <v>217</v>
      </c>
      <c r="B146" s="22">
        <v>0</v>
      </c>
      <c r="C146" s="112">
        <v>0</v>
      </c>
      <c r="D146" s="112">
        <v>0</v>
      </c>
      <c r="E146" s="22">
        <v>0</v>
      </c>
      <c r="F146" s="118" t="str">
        <f t="shared" si="27"/>
        <v>-</v>
      </c>
      <c r="G146" s="117" t="str">
        <f t="shared" si="28"/>
        <v>-</v>
      </c>
      <c r="H146" s="87"/>
    </row>
    <row r="147" spans="1:8" x14ac:dyDescent="0.2">
      <c r="A147" s="51" t="s">
        <v>216</v>
      </c>
      <c r="B147" s="22">
        <v>0</v>
      </c>
      <c r="C147" s="112">
        <v>0</v>
      </c>
      <c r="D147" s="112">
        <v>0</v>
      </c>
      <c r="E147" s="22">
        <v>0</v>
      </c>
      <c r="F147" s="118" t="str">
        <f t="shared" si="27"/>
        <v>-</v>
      </c>
      <c r="G147" s="117" t="str">
        <f t="shared" si="28"/>
        <v>-</v>
      </c>
      <c r="H147" s="87"/>
    </row>
    <row r="148" spans="1:8" x14ac:dyDescent="0.2">
      <c r="A148" s="50" t="s">
        <v>62</v>
      </c>
      <c r="B148" s="111">
        <f>SUM(B149:B152)</f>
        <v>336.61</v>
      </c>
      <c r="C148" s="111">
        <v>0</v>
      </c>
      <c r="D148" s="111">
        <v>0</v>
      </c>
      <c r="E148" s="111">
        <f t="shared" ref="E148" si="41">SUM(E149:E152)</f>
        <v>257.88</v>
      </c>
      <c r="F148" s="117">
        <f t="shared" si="27"/>
        <v>76.61091470841626</v>
      </c>
      <c r="G148" s="117" t="str">
        <f t="shared" si="28"/>
        <v>-</v>
      </c>
      <c r="H148" s="87"/>
    </row>
    <row r="149" spans="1:8" x14ac:dyDescent="0.2">
      <c r="A149" s="51" t="s">
        <v>63</v>
      </c>
      <c r="B149" s="112">
        <v>336.61</v>
      </c>
      <c r="C149" s="112">
        <v>0</v>
      </c>
      <c r="D149" s="112">
        <v>0</v>
      </c>
      <c r="E149" s="112">
        <v>257.88</v>
      </c>
      <c r="F149" s="118">
        <f t="shared" si="27"/>
        <v>76.61091470841626</v>
      </c>
      <c r="G149" s="117" t="str">
        <f t="shared" si="28"/>
        <v>-</v>
      </c>
      <c r="H149" s="87"/>
    </row>
    <row r="150" spans="1:8" x14ac:dyDescent="0.2">
      <c r="A150" s="51" t="s">
        <v>64</v>
      </c>
      <c r="B150" s="22">
        <v>0</v>
      </c>
      <c r="C150" s="112">
        <v>0</v>
      </c>
      <c r="D150" s="112">
        <v>0</v>
      </c>
      <c r="E150" s="22">
        <v>0</v>
      </c>
      <c r="F150" s="118" t="str">
        <f t="shared" si="27"/>
        <v>-</v>
      </c>
      <c r="G150" s="117" t="str">
        <f t="shared" si="28"/>
        <v>-</v>
      </c>
      <c r="H150" s="87"/>
    </row>
    <row r="151" spans="1:8" x14ac:dyDescent="0.2">
      <c r="A151" s="51" t="s">
        <v>65</v>
      </c>
      <c r="B151" s="112">
        <v>0</v>
      </c>
      <c r="C151" s="112">
        <v>0</v>
      </c>
      <c r="D151" s="112">
        <v>0</v>
      </c>
      <c r="E151" s="112">
        <v>0</v>
      </c>
      <c r="F151" s="118" t="str">
        <f t="shared" si="27"/>
        <v>-</v>
      </c>
      <c r="G151" s="117" t="str">
        <f t="shared" si="28"/>
        <v>-</v>
      </c>
      <c r="H151" s="87"/>
    </row>
    <row r="152" spans="1:8" x14ac:dyDescent="0.2">
      <c r="A152" s="51" t="s">
        <v>66</v>
      </c>
      <c r="B152" s="22">
        <v>0</v>
      </c>
      <c r="C152" s="112">
        <v>0</v>
      </c>
      <c r="D152" s="112">
        <v>0</v>
      </c>
      <c r="E152" s="22">
        <v>0</v>
      </c>
      <c r="F152" s="118" t="str">
        <f t="shared" si="27"/>
        <v>-</v>
      </c>
      <c r="G152" s="117" t="str">
        <f t="shared" si="28"/>
        <v>-</v>
      </c>
      <c r="H152" s="87"/>
    </row>
    <row r="153" spans="1:8" ht="5.25" customHeight="1" x14ac:dyDescent="0.2">
      <c r="A153" s="51"/>
      <c r="B153" s="112"/>
      <c r="C153" s="112"/>
      <c r="D153" s="112"/>
      <c r="E153" s="112">
        <v>0</v>
      </c>
      <c r="F153" s="118"/>
      <c r="G153" s="117"/>
      <c r="H153" s="87"/>
    </row>
    <row r="154" spans="1:8" x14ac:dyDescent="0.2">
      <c r="A154" s="54" t="s">
        <v>67</v>
      </c>
      <c r="B154" s="111">
        <f>B155</f>
        <v>0</v>
      </c>
      <c r="C154" s="22">
        <v>0</v>
      </c>
      <c r="D154" s="22">
        <v>0</v>
      </c>
      <c r="E154" s="111">
        <f t="shared" ref="E154:E155" si="42">E155</f>
        <v>0</v>
      </c>
      <c r="F154" s="117" t="str">
        <f t="shared" si="27"/>
        <v>-</v>
      </c>
      <c r="G154" s="117" t="str">
        <f t="shared" si="28"/>
        <v>-</v>
      </c>
      <c r="H154" s="87"/>
    </row>
    <row r="155" spans="1:8" x14ac:dyDescent="0.2">
      <c r="A155" s="50" t="s">
        <v>242</v>
      </c>
      <c r="B155" s="111">
        <f>B156</f>
        <v>0</v>
      </c>
      <c r="C155" s="111">
        <v>0</v>
      </c>
      <c r="D155" s="111">
        <v>0</v>
      </c>
      <c r="E155" s="111">
        <f t="shared" si="42"/>
        <v>0</v>
      </c>
      <c r="F155" s="117" t="str">
        <f t="shared" si="27"/>
        <v>-</v>
      </c>
      <c r="G155" s="117" t="str">
        <f t="shared" si="28"/>
        <v>-</v>
      </c>
      <c r="H155" s="87"/>
    </row>
    <row r="156" spans="1:8" x14ac:dyDescent="0.2">
      <c r="A156" s="51" t="s">
        <v>243</v>
      </c>
      <c r="B156" s="22">
        <v>0</v>
      </c>
      <c r="C156" s="112">
        <v>0</v>
      </c>
      <c r="D156" s="112">
        <v>0</v>
      </c>
      <c r="E156" s="22">
        <v>0</v>
      </c>
      <c r="F156" s="118" t="str">
        <f t="shared" si="27"/>
        <v>-</v>
      </c>
      <c r="G156" s="117" t="str">
        <f t="shared" si="28"/>
        <v>-</v>
      </c>
      <c r="H156" s="87"/>
    </row>
    <row r="157" spans="1:8" x14ac:dyDescent="0.2">
      <c r="A157" s="51"/>
      <c r="B157" s="22">
        <v>0</v>
      </c>
      <c r="C157" s="112">
        <v>0</v>
      </c>
      <c r="D157" s="112">
        <v>0</v>
      </c>
      <c r="E157" s="22">
        <v>0</v>
      </c>
      <c r="F157" s="118"/>
      <c r="G157" s="117"/>
      <c r="H157" s="87"/>
    </row>
    <row r="158" spans="1:8" x14ac:dyDescent="0.2">
      <c r="A158" s="54" t="s">
        <v>68</v>
      </c>
      <c r="B158" s="111">
        <f>B159</f>
        <v>0</v>
      </c>
      <c r="C158" s="111">
        <v>13150</v>
      </c>
      <c r="D158" s="111">
        <v>13150</v>
      </c>
      <c r="E158" s="111">
        <f t="shared" ref="E158" si="43">E159</f>
        <v>0</v>
      </c>
      <c r="F158" s="117" t="str">
        <f t="shared" si="27"/>
        <v>-</v>
      </c>
      <c r="G158" s="117">
        <f t="shared" si="28"/>
        <v>0</v>
      </c>
      <c r="H158" s="87"/>
    </row>
    <row r="159" spans="1:8" x14ac:dyDescent="0.2">
      <c r="A159" s="50" t="s">
        <v>69</v>
      </c>
      <c r="B159" s="111">
        <f>B160+B161</f>
        <v>0</v>
      </c>
      <c r="C159" s="111">
        <v>0</v>
      </c>
      <c r="D159" s="111">
        <v>0</v>
      </c>
      <c r="E159" s="111">
        <f t="shared" ref="E159" si="44">E160+E161</f>
        <v>0</v>
      </c>
      <c r="F159" s="117" t="str">
        <f t="shared" si="27"/>
        <v>-</v>
      </c>
      <c r="G159" s="117" t="str">
        <f t="shared" si="28"/>
        <v>-</v>
      </c>
      <c r="H159" s="87"/>
    </row>
    <row r="160" spans="1:8" x14ac:dyDescent="0.2">
      <c r="A160" s="51" t="s">
        <v>70</v>
      </c>
      <c r="B160" s="22">
        <v>0</v>
      </c>
      <c r="C160" s="112">
        <v>0</v>
      </c>
      <c r="D160" s="112">
        <v>0</v>
      </c>
      <c r="E160" s="22">
        <v>0</v>
      </c>
      <c r="F160" s="118" t="str">
        <f t="shared" ref="F160:F206" si="45">IFERROR(E160/B160*100,"-")</f>
        <v>-</v>
      </c>
      <c r="G160" s="117" t="str">
        <f t="shared" ref="G160:G206" si="46">IFERROR(E160/D160*100,"-")</f>
        <v>-</v>
      </c>
      <c r="H160" s="87"/>
    </row>
    <row r="161" spans="1:8" x14ac:dyDescent="0.2">
      <c r="A161" s="51" t="s">
        <v>71</v>
      </c>
      <c r="B161" s="112">
        <v>0</v>
      </c>
      <c r="C161" s="112">
        <v>0</v>
      </c>
      <c r="D161" s="112">
        <v>0</v>
      </c>
      <c r="E161" s="112">
        <v>0</v>
      </c>
      <c r="F161" s="118" t="str">
        <f t="shared" si="45"/>
        <v>-</v>
      </c>
      <c r="G161" s="117" t="str">
        <f t="shared" si="46"/>
        <v>-</v>
      </c>
      <c r="H161" s="87"/>
    </row>
    <row r="162" spans="1:8" ht="7.5" customHeight="1" x14ac:dyDescent="0.2">
      <c r="A162" s="51"/>
      <c r="B162" s="112"/>
      <c r="C162" s="112"/>
      <c r="D162" s="112"/>
      <c r="E162" s="112"/>
      <c r="F162" s="118"/>
      <c r="G162" s="117"/>
      <c r="H162" s="87"/>
    </row>
    <row r="163" spans="1:8" x14ac:dyDescent="0.2">
      <c r="A163" s="54" t="s">
        <v>72</v>
      </c>
      <c r="B163" s="111">
        <f>B164+B167</f>
        <v>314.76</v>
      </c>
      <c r="C163" s="22">
        <v>320</v>
      </c>
      <c r="D163" s="22">
        <v>320</v>
      </c>
      <c r="E163" s="111">
        <f t="shared" ref="E163" si="47">E164+E167</f>
        <v>318</v>
      </c>
      <c r="F163" s="117">
        <f t="shared" si="45"/>
        <v>101.02935569958062</v>
      </c>
      <c r="G163" s="117">
        <f t="shared" si="46"/>
        <v>99.375</v>
      </c>
      <c r="H163" s="87"/>
    </row>
    <row r="164" spans="1:8" x14ac:dyDescent="0.2">
      <c r="A164" s="50" t="s">
        <v>73</v>
      </c>
      <c r="B164" s="111">
        <f>B165+B166</f>
        <v>314.76</v>
      </c>
      <c r="C164" s="111">
        <v>0</v>
      </c>
      <c r="D164" s="111">
        <v>0</v>
      </c>
      <c r="E164" s="111">
        <f t="shared" ref="E164" si="48">E165+E166</f>
        <v>318</v>
      </c>
      <c r="F164" s="117">
        <f t="shared" si="45"/>
        <v>101.02935569958062</v>
      </c>
      <c r="G164" s="117" t="str">
        <f t="shared" si="46"/>
        <v>-</v>
      </c>
      <c r="H164" s="87"/>
    </row>
    <row r="165" spans="1:8" x14ac:dyDescent="0.2">
      <c r="A165" s="51" t="s">
        <v>280</v>
      </c>
      <c r="B165" s="22">
        <v>314.76</v>
      </c>
      <c r="C165" s="112">
        <v>0</v>
      </c>
      <c r="D165" s="112">
        <v>0</v>
      </c>
      <c r="E165" s="22">
        <v>318</v>
      </c>
      <c r="F165" s="118">
        <f t="shared" si="45"/>
        <v>101.02935569958062</v>
      </c>
      <c r="G165" s="117" t="str">
        <f t="shared" si="46"/>
        <v>-</v>
      </c>
      <c r="H165" s="87"/>
    </row>
    <row r="166" spans="1:8" x14ac:dyDescent="0.2">
      <c r="A166" s="51" t="s">
        <v>146</v>
      </c>
      <c r="B166" s="22">
        <v>0</v>
      </c>
      <c r="C166" s="112">
        <v>0</v>
      </c>
      <c r="D166" s="112">
        <v>0</v>
      </c>
      <c r="E166" s="22">
        <v>0</v>
      </c>
      <c r="F166" s="118" t="str">
        <f t="shared" si="45"/>
        <v>-</v>
      </c>
      <c r="G166" s="117" t="str">
        <f t="shared" si="46"/>
        <v>-</v>
      </c>
      <c r="H166" s="87"/>
    </row>
    <row r="167" spans="1:8" x14ac:dyDescent="0.2">
      <c r="A167" s="50" t="s">
        <v>74</v>
      </c>
      <c r="B167" s="111">
        <f>B168</f>
        <v>0</v>
      </c>
      <c r="C167" s="111">
        <v>0</v>
      </c>
      <c r="D167" s="111">
        <v>0</v>
      </c>
      <c r="E167" s="111">
        <f t="shared" ref="E167" si="49">E168</f>
        <v>0</v>
      </c>
      <c r="F167" s="117" t="str">
        <f t="shared" si="45"/>
        <v>-</v>
      </c>
      <c r="G167" s="117" t="str">
        <f t="shared" si="46"/>
        <v>-</v>
      </c>
      <c r="H167" s="87"/>
    </row>
    <row r="168" spans="1:8" x14ac:dyDescent="0.2">
      <c r="A168" s="51" t="s">
        <v>75</v>
      </c>
      <c r="B168" s="22">
        <v>0</v>
      </c>
      <c r="C168" s="112">
        <v>0</v>
      </c>
      <c r="D168" s="112">
        <v>0</v>
      </c>
      <c r="E168" s="22">
        <v>0</v>
      </c>
      <c r="F168" s="118" t="str">
        <f t="shared" si="45"/>
        <v>-</v>
      </c>
      <c r="G168" s="117" t="str">
        <f t="shared" si="46"/>
        <v>-</v>
      </c>
      <c r="H168" s="87"/>
    </row>
    <row r="169" spans="1:8" x14ac:dyDescent="0.2">
      <c r="A169" s="50"/>
      <c r="B169" s="112"/>
      <c r="C169" s="112"/>
      <c r="D169" s="112"/>
      <c r="E169" s="112"/>
      <c r="F169" s="118"/>
      <c r="G169" s="117"/>
      <c r="H169" s="87"/>
    </row>
    <row r="170" spans="1:8" x14ac:dyDescent="0.2">
      <c r="A170" s="50"/>
      <c r="B170" s="112"/>
      <c r="C170" s="112"/>
      <c r="D170" s="112"/>
      <c r="E170" s="112"/>
      <c r="F170" s="118"/>
      <c r="G170" s="117"/>
      <c r="H170" s="87"/>
    </row>
    <row r="171" spans="1:8" x14ac:dyDescent="0.2">
      <c r="A171" s="7" t="s">
        <v>76</v>
      </c>
      <c r="B171" s="110">
        <f ca="1">B172+B177+B200</f>
        <v>1332.5</v>
      </c>
      <c r="C171" s="110">
        <f t="shared" ref="C171:E171" si="50">C172+C177+C200</f>
        <v>2684</v>
      </c>
      <c r="D171" s="110">
        <f t="shared" si="50"/>
        <v>2684</v>
      </c>
      <c r="E171" s="110">
        <f t="shared" si="50"/>
        <v>1594.25</v>
      </c>
      <c r="F171" s="116">
        <f t="shared" ca="1" si="45"/>
        <v>119.64352720450282</v>
      </c>
      <c r="G171" s="116">
        <f t="shared" si="46"/>
        <v>59.398286140089418</v>
      </c>
      <c r="H171" s="87"/>
    </row>
    <row r="172" spans="1:8" x14ac:dyDescent="0.2">
      <c r="A172" s="54" t="s">
        <v>77</v>
      </c>
      <c r="B172" s="111">
        <f>B173</f>
        <v>0</v>
      </c>
      <c r="C172" s="22">
        <v>0</v>
      </c>
      <c r="D172" s="22">
        <v>0</v>
      </c>
      <c r="E172" s="111">
        <f t="shared" ref="E172" si="51">E173</f>
        <v>0</v>
      </c>
      <c r="F172" s="117" t="str">
        <f t="shared" si="45"/>
        <v>-</v>
      </c>
      <c r="G172" s="117" t="str">
        <f t="shared" si="46"/>
        <v>-</v>
      </c>
      <c r="H172" s="87"/>
    </row>
    <row r="173" spans="1:8" x14ac:dyDescent="0.2">
      <c r="A173" s="50" t="s">
        <v>78</v>
      </c>
      <c r="B173" s="111">
        <f>B174+B175</f>
        <v>0</v>
      </c>
      <c r="C173" s="111">
        <v>0</v>
      </c>
      <c r="D173" s="111">
        <v>0</v>
      </c>
      <c r="E173" s="111">
        <f t="shared" ref="E173" si="52">E174+E175</f>
        <v>0</v>
      </c>
      <c r="F173" s="117" t="str">
        <f t="shared" si="45"/>
        <v>-</v>
      </c>
      <c r="G173" s="117" t="str">
        <f t="shared" si="46"/>
        <v>-</v>
      </c>
      <c r="H173" s="87"/>
    </row>
    <row r="174" spans="1:8" x14ac:dyDescent="0.2">
      <c r="A174" s="51" t="s">
        <v>79</v>
      </c>
      <c r="B174" s="22">
        <v>0</v>
      </c>
      <c r="C174" s="112">
        <v>0</v>
      </c>
      <c r="D174" s="112">
        <v>0</v>
      </c>
      <c r="E174" s="22">
        <v>0</v>
      </c>
      <c r="F174" s="118" t="str">
        <f t="shared" si="45"/>
        <v>-</v>
      </c>
      <c r="G174" s="117" t="str">
        <f t="shared" si="46"/>
        <v>-</v>
      </c>
      <c r="H174" s="87"/>
    </row>
    <row r="175" spans="1:8" x14ac:dyDescent="0.2">
      <c r="A175" s="51" t="s">
        <v>211</v>
      </c>
      <c r="B175" s="22">
        <v>0</v>
      </c>
      <c r="C175" s="112">
        <v>0</v>
      </c>
      <c r="D175" s="112">
        <v>0</v>
      </c>
      <c r="E175" s="22">
        <v>0</v>
      </c>
      <c r="F175" s="118" t="str">
        <f t="shared" si="45"/>
        <v>-</v>
      </c>
      <c r="G175" s="117" t="str">
        <f t="shared" si="46"/>
        <v>-</v>
      </c>
      <c r="H175" s="70"/>
    </row>
    <row r="176" spans="1:8" x14ac:dyDescent="0.2">
      <c r="A176" s="51"/>
      <c r="B176" s="112"/>
      <c r="C176" s="112"/>
      <c r="D176" s="112"/>
      <c r="E176" s="112"/>
      <c r="F176" s="118"/>
      <c r="G176" s="117"/>
      <c r="H176" s="70"/>
    </row>
    <row r="177" spans="1:8" x14ac:dyDescent="0.2">
      <c r="A177" s="54" t="s">
        <v>80</v>
      </c>
      <c r="B177" s="111">
        <f ca="1">B181+B182+B190+B192+B195+B197</f>
        <v>1332.5</v>
      </c>
      <c r="C177" s="111">
        <v>2014</v>
      </c>
      <c r="D177" s="111">
        <v>2014</v>
      </c>
      <c r="E177" s="111">
        <f t="shared" ref="E177" si="53">E178+E182+E190+E192+E195+E197</f>
        <v>1594.25</v>
      </c>
      <c r="F177" s="117">
        <f t="shared" ca="1" si="45"/>
        <v>119.64352720450282</v>
      </c>
      <c r="G177" s="117">
        <f t="shared" si="46"/>
        <v>79.158391261171801</v>
      </c>
      <c r="H177" s="70"/>
    </row>
    <row r="178" spans="1:8" x14ac:dyDescent="0.2">
      <c r="A178" s="50" t="s">
        <v>81</v>
      </c>
      <c r="B178" s="141">
        <v>0</v>
      </c>
      <c r="C178" s="111">
        <v>0</v>
      </c>
      <c r="D178" s="111">
        <v>0</v>
      </c>
      <c r="E178" s="111">
        <f t="shared" ref="E178" si="54">SUM(E179:E181)</f>
        <v>0</v>
      </c>
      <c r="F178" s="117" t="str">
        <f ca="1">IFERROR(E178/B181*100,"-")</f>
        <v>-</v>
      </c>
      <c r="G178" s="117" t="str">
        <f t="shared" si="46"/>
        <v>-</v>
      </c>
      <c r="H178" s="70"/>
    </row>
    <row r="179" spans="1:8" x14ac:dyDescent="0.2">
      <c r="A179" s="51" t="s">
        <v>82</v>
      </c>
      <c r="B179" s="22">
        <v>0</v>
      </c>
      <c r="C179" s="112">
        <v>0</v>
      </c>
      <c r="D179" s="112">
        <v>0</v>
      </c>
      <c r="E179" s="22">
        <v>0</v>
      </c>
      <c r="F179" s="118" t="str">
        <f t="shared" si="45"/>
        <v>-</v>
      </c>
      <c r="G179" s="117" t="str">
        <f t="shared" si="46"/>
        <v>-</v>
      </c>
      <c r="H179" s="70"/>
    </row>
    <row r="180" spans="1:8" x14ac:dyDescent="0.2">
      <c r="A180" s="51" t="s">
        <v>244</v>
      </c>
      <c r="B180" s="22">
        <v>0</v>
      </c>
      <c r="C180" s="112">
        <v>0</v>
      </c>
      <c r="D180" s="112">
        <v>0</v>
      </c>
      <c r="E180" s="22">
        <v>0</v>
      </c>
      <c r="F180" s="118" t="str">
        <f t="shared" si="45"/>
        <v>-</v>
      </c>
      <c r="G180" s="117" t="str">
        <f t="shared" si="46"/>
        <v>-</v>
      </c>
      <c r="H180" s="70"/>
    </row>
    <row r="181" spans="1:8" x14ac:dyDescent="0.2">
      <c r="A181" s="51" t="s">
        <v>204</v>
      </c>
      <c r="B181" s="111">
        <f ca="1">SUM(B179:B181)</f>
        <v>0</v>
      </c>
      <c r="C181" s="112">
        <v>0</v>
      </c>
      <c r="D181" s="112">
        <v>0</v>
      </c>
      <c r="E181" s="22">
        <v>0</v>
      </c>
      <c r="F181" s="118" t="str">
        <f>IFERROR(E181/#REF!*100,"-")</f>
        <v>-</v>
      </c>
      <c r="G181" s="117" t="str">
        <f t="shared" si="46"/>
        <v>-</v>
      </c>
      <c r="H181" s="70"/>
    </row>
    <row r="182" spans="1:8" x14ac:dyDescent="0.2">
      <c r="A182" s="50" t="s">
        <v>83</v>
      </c>
      <c r="B182" s="111">
        <f>SUM(B183:B189)</f>
        <v>1332.5</v>
      </c>
      <c r="C182" s="111">
        <v>0</v>
      </c>
      <c r="D182" s="111">
        <v>0</v>
      </c>
      <c r="E182" s="111">
        <f t="shared" ref="E182" si="55">SUM(E183:E189)</f>
        <v>1594.25</v>
      </c>
      <c r="F182" s="117">
        <f t="shared" si="45"/>
        <v>119.64352720450282</v>
      </c>
      <c r="G182" s="117" t="str">
        <f t="shared" si="46"/>
        <v>-</v>
      </c>
      <c r="H182" s="70"/>
    </row>
    <row r="183" spans="1:8" x14ac:dyDescent="0.2">
      <c r="A183" s="51" t="s">
        <v>84</v>
      </c>
      <c r="B183" s="112">
        <v>0</v>
      </c>
      <c r="C183" s="112">
        <v>0</v>
      </c>
      <c r="D183" s="112">
        <v>0</v>
      </c>
      <c r="E183" s="112">
        <v>0</v>
      </c>
      <c r="F183" s="118" t="str">
        <f t="shared" si="45"/>
        <v>-</v>
      </c>
      <c r="G183" s="117" t="str">
        <f t="shared" si="46"/>
        <v>-</v>
      </c>
      <c r="H183" s="70"/>
    </row>
    <row r="184" spans="1:8" x14ac:dyDescent="0.2">
      <c r="A184" s="51" t="s">
        <v>85</v>
      </c>
      <c r="B184" s="22">
        <v>0</v>
      </c>
      <c r="C184" s="112">
        <v>0</v>
      </c>
      <c r="D184" s="112">
        <v>0</v>
      </c>
      <c r="E184" s="22">
        <v>0</v>
      </c>
      <c r="F184" s="118" t="str">
        <f t="shared" si="45"/>
        <v>-</v>
      </c>
      <c r="G184" s="117" t="str">
        <f t="shared" si="46"/>
        <v>-</v>
      </c>
      <c r="H184" s="70"/>
    </row>
    <row r="185" spans="1:8" x14ac:dyDescent="0.2">
      <c r="A185" s="51" t="s">
        <v>86</v>
      </c>
      <c r="B185" s="22">
        <v>0</v>
      </c>
      <c r="C185" s="112">
        <v>0</v>
      </c>
      <c r="D185" s="112">
        <v>0</v>
      </c>
      <c r="E185" s="22">
        <v>0</v>
      </c>
      <c r="F185" s="118" t="str">
        <f t="shared" si="45"/>
        <v>-</v>
      </c>
      <c r="G185" s="117" t="str">
        <f t="shared" si="46"/>
        <v>-</v>
      </c>
      <c r="H185" s="70"/>
    </row>
    <row r="186" spans="1:8" x14ac:dyDescent="0.2">
      <c r="A186" s="51" t="s">
        <v>87</v>
      </c>
      <c r="B186" s="22">
        <v>0</v>
      </c>
      <c r="C186" s="112">
        <v>0</v>
      </c>
      <c r="D186" s="112">
        <v>0</v>
      </c>
      <c r="E186" s="22">
        <v>0</v>
      </c>
      <c r="F186" s="118" t="str">
        <f t="shared" si="45"/>
        <v>-</v>
      </c>
      <c r="G186" s="117" t="str">
        <f t="shared" si="46"/>
        <v>-</v>
      </c>
      <c r="H186" s="70"/>
    </row>
    <row r="187" spans="1:8" x14ac:dyDescent="0.2">
      <c r="A187" s="51" t="s">
        <v>157</v>
      </c>
      <c r="B187" s="22">
        <v>0</v>
      </c>
      <c r="C187" s="112">
        <v>0</v>
      </c>
      <c r="D187" s="112">
        <v>0</v>
      </c>
      <c r="E187" s="22">
        <v>0</v>
      </c>
      <c r="F187" s="118" t="str">
        <f t="shared" si="45"/>
        <v>-</v>
      </c>
      <c r="G187" s="117" t="str">
        <f t="shared" si="46"/>
        <v>-</v>
      </c>
      <c r="H187" s="70"/>
    </row>
    <row r="188" spans="1:8" x14ac:dyDescent="0.2">
      <c r="A188" s="51" t="s">
        <v>158</v>
      </c>
      <c r="B188" s="112">
        <v>0</v>
      </c>
      <c r="C188" s="112">
        <v>0</v>
      </c>
      <c r="D188" s="112">
        <v>0</v>
      </c>
      <c r="E188" s="112">
        <v>0</v>
      </c>
      <c r="F188" s="118" t="str">
        <f t="shared" si="45"/>
        <v>-</v>
      </c>
      <c r="G188" s="117" t="str">
        <f t="shared" si="46"/>
        <v>-</v>
      </c>
      <c r="H188" s="70"/>
    </row>
    <row r="189" spans="1:8" x14ac:dyDescent="0.2">
      <c r="A189" s="51" t="s">
        <v>88</v>
      </c>
      <c r="B189" s="112">
        <v>1332.5</v>
      </c>
      <c r="C189" s="112">
        <v>0</v>
      </c>
      <c r="D189" s="112">
        <v>0</v>
      </c>
      <c r="E189" s="112">
        <v>1594.25</v>
      </c>
      <c r="F189" s="118">
        <f t="shared" si="45"/>
        <v>119.64352720450282</v>
      </c>
      <c r="G189" s="117" t="str">
        <f t="shared" si="46"/>
        <v>-</v>
      </c>
      <c r="H189" s="70"/>
    </row>
    <row r="190" spans="1:8" x14ac:dyDescent="0.2">
      <c r="A190" s="50" t="s">
        <v>89</v>
      </c>
      <c r="B190" s="111">
        <f>B191</f>
        <v>0</v>
      </c>
      <c r="C190" s="111">
        <v>0</v>
      </c>
      <c r="D190" s="111">
        <v>0</v>
      </c>
      <c r="E190" s="111">
        <f t="shared" ref="E190" si="56">E191</f>
        <v>0</v>
      </c>
      <c r="F190" s="117" t="str">
        <f t="shared" si="45"/>
        <v>-</v>
      </c>
      <c r="G190" s="117" t="str">
        <f t="shared" si="46"/>
        <v>-</v>
      </c>
      <c r="H190" s="70"/>
    </row>
    <row r="191" spans="1:8" x14ac:dyDescent="0.2">
      <c r="A191" s="51" t="s">
        <v>90</v>
      </c>
      <c r="B191" s="22">
        <v>0</v>
      </c>
      <c r="C191" s="112">
        <v>0</v>
      </c>
      <c r="D191" s="112">
        <v>0</v>
      </c>
      <c r="E191" s="22">
        <v>0</v>
      </c>
      <c r="F191" s="118" t="str">
        <f t="shared" si="45"/>
        <v>-</v>
      </c>
      <c r="G191" s="117" t="str">
        <f t="shared" si="46"/>
        <v>-</v>
      </c>
      <c r="H191" s="70"/>
    </row>
    <row r="192" spans="1:8" x14ac:dyDescent="0.2">
      <c r="A192" s="50" t="s">
        <v>91</v>
      </c>
      <c r="B192" s="111">
        <f>B193+B194</f>
        <v>0</v>
      </c>
      <c r="C192" s="111">
        <v>0</v>
      </c>
      <c r="D192" s="111">
        <v>0</v>
      </c>
      <c r="E192" s="111">
        <f t="shared" ref="E192" si="57">E193+E194</f>
        <v>0</v>
      </c>
      <c r="F192" s="117" t="str">
        <f t="shared" si="45"/>
        <v>-</v>
      </c>
      <c r="G192" s="117" t="str">
        <f t="shared" si="46"/>
        <v>-</v>
      </c>
      <c r="H192" s="70"/>
    </row>
    <row r="193" spans="1:8" x14ac:dyDescent="0.2">
      <c r="A193" s="51" t="s">
        <v>92</v>
      </c>
      <c r="B193" s="112">
        <v>0</v>
      </c>
      <c r="C193" s="112">
        <v>0</v>
      </c>
      <c r="D193" s="112">
        <v>0</v>
      </c>
      <c r="E193" s="112">
        <v>0</v>
      </c>
      <c r="F193" s="118" t="str">
        <f t="shared" si="45"/>
        <v>-</v>
      </c>
      <c r="G193" s="117" t="str">
        <f t="shared" si="46"/>
        <v>-</v>
      </c>
      <c r="H193" s="70"/>
    </row>
    <row r="194" spans="1:8" x14ac:dyDescent="0.2">
      <c r="A194" s="51" t="s">
        <v>93</v>
      </c>
      <c r="B194" s="22">
        <v>0</v>
      </c>
      <c r="C194" s="112">
        <v>0</v>
      </c>
      <c r="D194" s="112">
        <v>0</v>
      </c>
      <c r="E194" s="22">
        <v>0</v>
      </c>
      <c r="F194" s="118" t="str">
        <f t="shared" si="45"/>
        <v>-</v>
      </c>
      <c r="G194" s="117" t="str">
        <f t="shared" si="46"/>
        <v>-</v>
      </c>
      <c r="H194" s="70"/>
    </row>
    <row r="195" spans="1:8" x14ac:dyDescent="0.2">
      <c r="A195" s="50" t="s">
        <v>245</v>
      </c>
      <c r="B195" s="111">
        <f>B196</f>
        <v>0</v>
      </c>
      <c r="C195" s="111">
        <v>0</v>
      </c>
      <c r="D195" s="111">
        <v>0</v>
      </c>
      <c r="E195" s="111">
        <f t="shared" ref="E195" si="58">E196</f>
        <v>0</v>
      </c>
      <c r="F195" s="118" t="str">
        <f t="shared" si="45"/>
        <v>-</v>
      </c>
      <c r="G195" s="117" t="str">
        <f t="shared" si="46"/>
        <v>-</v>
      </c>
      <c r="H195" s="70"/>
    </row>
    <row r="196" spans="1:8" x14ac:dyDescent="0.2">
      <c r="A196" s="51" t="s">
        <v>246</v>
      </c>
      <c r="B196" s="22">
        <v>0</v>
      </c>
      <c r="C196" s="112">
        <v>0</v>
      </c>
      <c r="D196" s="112">
        <v>0</v>
      </c>
      <c r="E196" s="22">
        <v>0</v>
      </c>
      <c r="F196" s="118" t="str">
        <f t="shared" si="45"/>
        <v>-</v>
      </c>
      <c r="G196" s="117" t="str">
        <f t="shared" si="46"/>
        <v>-</v>
      </c>
      <c r="H196" s="70"/>
    </row>
    <row r="197" spans="1:8" x14ac:dyDescent="0.2">
      <c r="A197" s="50" t="s">
        <v>94</v>
      </c>
      <c r="B197" s="111">
        <f>B198</f>
        <v>0</v>
      </c>
      <c r="C197" s="111">
        <v>0</v>
      </c>
      <c r="D197" s="111">
        <v>0</v>
      </c>
      <c r="E197" s="111">
        <f t="shared" ref="E197" si="59">E198</f>
        <v>0</v>
      </c>
      <c r="F197" s="117" t="str">
        <f t="shared" si="45"/>
        <v>-</v>
      </c>
      <c r="G197" s="117" t="str">
        <f t="shared" si="46"/>
        <v>-</v>
      </c>
      <c r="H197" s="70"/>
    </row>
    <row r="198" spans="1:8" x14ac:dyDescent="0.2">
      <c r="A198" s="51" t="s">
        <v>95</v>
      </c>
      <c r="B198" s="22">
        <v>0</v>
      </c>
      <c r="C198" s="112">
        <v>0</v>
      </c>
      <c r="D198" s="112">
        <v>0</v>
      </c>
      <c r="E198" s="22">
        <v>0</v>
      </c>
      <c r="F198" s="118" t="str">
        <f t="shared" si="45"/>
        <v>-</v>
      </c>
      <c r="G198" s="117" t="str">
        <f t="shared" si="46"/>
        <v>-</v>
      </c>
      <c r="H198" s="70"/>
    </row>
    <row r="199" spans="1:8" x14ac:dyDescent="0.2">
      <c r="A199" s="51"/>
      <c r="B199" s="112"/>
      <c r="C199" s="112"/>
      <c r="D199" s="112"/>
      <c r="E199" s="112"/>
      <c r="F199" s="118"/>
      <c r="G199" s="117"/>
      <c r="H199" s="70"/>
    </row>
    <row r="200" spans="1:8" x14ac:dyDescent="0.2">
      <c r="A200" s="54" t="s">
        <v>96</v>
      </c>
      <c r="B200" s="111">
        <f>B201+B203</f>
        <v>0</v>
      </c>
      <c r="C200" s="111">
        <v>670</v>
      </c>
      <c r="D200" s="111">
        <v>670</v>
      </c>
      <c r="E200" s="111">
        <f t="shared" ref="E200" si="60">E201+E203</f>
        <v>0</v>
      </c>
      <c r="F200" s="117" t="str">
        <f t="shared" si="45"/>
        <v>-</v>
      </c>
      <c r="G200" s="117">
        <f t="shared" si="46"/>
        <v>0</v>
      </c>
      <c r="H200" s="70"/>
    </row>
    <row r="201" spans="1:8" x14ac:dyDescent="0.2">
      <c r="A201" s="50" t="s">
        <v>97</v>
      </c>
      <c r="B201" s="111">
        <f>B202</f>
        <v>0</v>
      </c>
      <c r="C201" s="111">
        <v>0</v>
      </c>
      <c r="D201" s="111">
        <v>0</v>
      </c>
      <c r="E201" s="111">
        <f t="shared" ref="E201" si="61">E202</f>
        <v>0</v>
      </c>
      <c r="F201" s="117" t="str">
        <f t="shared" si="45"/>
        <v>-</v>
      </c>
      <c r="G201" s="117" t="str">
        <f t="shared" si="46"/>
        <v>-</v>
      </c>
      <c r="H201" s="70"/>
    </row>
    <row r="202" spans="1:8" x14ac:dyDescent="0.2">
      <c r="A202" s="51" t="s">
        <v>98</v>
      </c>
      <c r="B202" s="22">
        <v>0</v>
      </c>
      <c r="C202" s="112">
        <v>0</v>
      </c>
      <c r="D202" s="112">
        <v>0</v>
      </c>
      <c r="E202" s="22">
        <v>0</v>
      </c>
      <c r="F202" s="118" t="str">
        <f t="shared" si="45"/>
        <v>-</v>
      </c>
      <c r="G202" s="117" t="str">
        <f t="shared" si="46"/>
        <v>-</v>
      </c>
      <c r="H202" s="70"/>
    </row>
    <row r="203" spans="1:8" x14ac:dyDescent="0.2">
      <c r="A203" s="50" t="s">
        <v>99</v>
      </c>
      <c r="B203" s="111">
        <f>B204</f>
        <v>0</v>
      </c>
      <c r="C203" s="111">
        <v>0</v>
      </c>
      <c r="D203" s="111">
        <v>0</v>
      </c>
      <c r="E203" s="111">
        <f t="shared" ref="E203" si="62">E204</f>
        <v>0</v>
      </c>
      <c r="F203" s="117" t="str">
        <f t="shared" si="45"/>
        <v>-</v>
      </c>
      <c r="G203" s="117" t="str">
        <f t="shared" si="46"/>
        <v>-</v>
      </c>
      <c r="H203" s="70"/>
    </row>
    <row r="204" spans="1:8" x14ac:dyDescent="0.2">
      <c r="A204" s="51" t="s">
        <v>100</v>
      </c>
      <c r="B204" s="22">
        <v>0</v>
      </c>
      <c r="C204" s="112">
        <v>0</v>
      </c>
      <c r="D204" s="112">
        <v>0</v>
      </c>
      <c r="E204" s="22">
        <v>0</v>
      </c>
      <c r="F204" s="118" t="str">
        <f t="shared" si="45"/>
        <v>-</v>
      </c>
      <c r="G204" s="117" t="str">
        <f t="shared" si="46"/>
        <v>-</v>
      </c>
      <c r="H204" s="70"/>
    </row>
    <row r="205" spans="1:8" x14ac:dyDescent="0.2">
      <c r="A205" s="51"/>
      <c r="B205" s="112"/>
      <c r="C205" s="112"/>
      <c r="D205" s="112"/>
      <c r="E205" s="112"/>
      <c r="F205" s="118"/>
      <c r="G205" s="117"/>
      <c r="H205" s="70"/>
    </row>
    <row r="206" spans="1:8" s="5" customFormat="1" x14ac:dyDescent="0.2">
      <c r="A206" s="60" t="s">
        <v>101</v>
      </c>
      <c r="B206" s="114">
        <f ca="1">B96+B171</f>
        <v>529918.34</v>
      </c>
      <c r="C206" s="114">
        <f>C96+C171</f>
        <v>1157645</v>
      </c>
      <c r="D206" s="114">
        <f>D96+D171</f>
        <v>1157645</v>
      </c>
      <c r="E206" s="114">
        <f>E96+E171</f>
        <v>696752.46000000008</v>
      </c>
      <c r="F206" s="102">
        <f t="shared" ca="1" si="45"/>
        <v>131.48298660506828</v>
      </c>
      <c r="G206" s="102">
        <f t="shared" si="46"/>
        <v>60.187057344868258</v>
      </c>
      <c r="H206" s="70"/>
    </row>
    <row r="207" spans="1:8" x14ac:dyDescent="0.2">
      <c r="G207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19">
    <cfRule type="containsBlanks" dxfId="119" priority="90">
      <formula>LEN(TRIM(B16))=0</formula>
    </cfRule>
  </conditionalFormatting>
  <conditionalFormatting sqref="B21:B22">
    <cfRule type="containsBlanks" dxfId="118" priority="87">
      <formula>LEN(TRIM(B21))=0</formula>
    </cfRule>
  </conditionalFormatting>
  <conditionalFormatting sqref="B24:B25">
    <cfRule type="containsBlanks" dxfId="117" priority="85">
      <formula>LEN(TRIM(B24))=0</formula>
    </cfRule>
  </conditionalFormatting>
  <conditionalFormatting sqref="B27:B28">
    <cfRule type="containsBlanks" dxfId="116" priority="82">
      <formula>LEN(TRIM(B27))=0</formula>
    </cfRule>
  </conditionalFormatting>
  <conditionalFormatting sqref="B30:B33">
    <cfRule type="containsBlanks" dxfId="115" priority="81">
      <formula>LEN(TRIM(B30))=0</formula>
    </cfRule>
  </conditionalFormatting>
  <conditionalFormatting sqref="B37:B40">
    <cfRule type="containsBlanks" dxfId="114" priority="79">
      <formula>LEN(TRIM(B37))=0</formula>
    </cfRule>
  </conditionalFormatting>
  <conditionalFormatting sqref="B44">
    <cfRule type="containsBlanks" dxfId="113" priority="77">
      <formula>LEN(TRIM(B44))=0</formula>
    </cfRule>
  </conditionalFormatting>
  <conditionalFormatting sqref="B48:B49">
    <cfRule type="containsBlanks" dxfId="112" priority="75">
      <formula>LEN(TRIM(B48))=0</formula>
    </cfRule>
  </conditionalFormatting>
  <conditionalFormatting sqref="B51:B52">
    <cfRule type="containsBlanks" dxfId="111" priority="72">
      <formula>LEN(TRIM(B51))=0</formula>
    </cfRule>
  </conditionalFormatting>
  <conditionalFormatting sqref="B56:B58">
    <cfRule type="containsBlanks" dxfId="110" priority="70">
      <formula>LEN(TRIM(B56))=0</formula>
    </cfRule>
  </conditionalFormatting>
  <conditionalFormatting sqref="B61">
    <cfRule type="containsBlanks" dxfId="109" priority="68">
      <formula>LEN(TRIM(B61))=0</formula>
    </cfRule>
  </conditionalFormatting>
  <conditionalFormatting sqref="B65">
    <cfRule type="containsBlanks" dxfId="108" priority="66">
      <formula>LEN(TRIM(B65))=0</formula>
    </cfRule>
  </conditionalFormatting>
  <conditionalFormatting sqref="B72">
    <cfRule type="containsBlanks" dxfId="107" priority="64">
      <formula>LEN(TRIM(B72))=0</formula>
    </cfRule>
  </conditionalFormatting>
  <conditionalFormatting sqref="B74:B76">
    <cfRule type="containsBlanks" dxfId="106" priority="63">
      <formula>LEN(TRIM(B74))=0</formula>
    </cfRule>
  </conditionalFormatting>
  <conditionalFormatting sqref="B78">
    <cfRule type="containsBlanks" dxfId="105" priority="62">
      <formula>LEN(TRIM(B78))=0</formula>
    </cfRule>
  </conditionalFormatting>
  <conditionalFormatting sqref="B99:B102">
    <cfRule type="containsBlanks" dxfId="104" priority="57">
      <formula>LEN(TRIM(B99))=0</formula>
    </cfRule>
  </conditionalFormatting>
  <conditionalFormatting sqref="B104">
    <cfRule type="containsBlanks" dxfId="103" priority="54">
      <formula>LEN(TRIM(B104))=0</formula>
    </cfRule>
  </conditionalFormatting>
  <conditionalFormatting sqref="B106:B108">
    <cfRule type="containsBlanks" dxfId="102" priority="53">
      <formula>LEN(TRIM(B106))=0</formula>
    </cfRule>
  </conditionalFormatting>
  <conditionalFormatting sqref="B112:B115">
    <cfRule type="containsBlanks" dxfId="101" priority="49">
      <formula>LEN(TRIM(B112))=0</formula>
    </cfRule>
  </conditionalFormatting>
  <conditionalFormatting sqref="B117:B122">
    <cfRule type="containsBlanks" dxfId="100" priority="48">
      <formula>LEN(TRIM(B117))=0</formula>
    </cfRule>
  </conditionalFormatting>
  <conditionalFormatting sqref="B124:B132">
    <cfRule type="containsBlanks" dxfId="99" priority="47">
      <formula>LEN(TRIM(B124))=0</formula>
    </cfRule>
  </conditionalFormatting>
  <conditionalFormatting sqref="B134">
    <cfRule type="containsBlanks" dxfId="98" priority="46">
      <formula>LEN(TRIM(B134))=0</formula>
    </cfRule>
  </conditionalFormatting>
  <conditionalFormatting sqref="B136:B142">
    <cfRule type="containsBlanks" dxfId="97" priority="45">
      <formula>LEN(TRIM(B136))=0</formula>
    </cfRule>
  </conditionalFormatting>
  <conditionalFormatting sqref="B146:B147">
    <cfRule type="containsBlanks" dxfId="96" priority="39">
      <formula>LEN(TRIM(B146))=0</formula>
    </cfRule>
  </conditionalFormatting>
  <conditionalFormatting sqref="B149:B152">
    <cfRule type="containsBlanks" dxfId="95" priority="36">
      <formula>LEN(TRIM(B149))=0</formula>
    </cfRule>
  </conditionalFormatting>
  <conditionalFormatting sqref="B156:B157">
    <cfRule type="containsBlanks" dxfId="94" priority="34">
      <formula>LEN(TRIM(B156))=0</formula>
    </cfRule>
  </conditionalFormatting>
  <conditionalFormatting sqref="B160:B161">
    <cfRule type="containsBlanks" dxfId="93" priority="31">
      <formula>LEN(TRIM(B160))=0</formula>
    </cfRule>
  </conditionalFormatting>
  <conditionalFormatting sqref="B165:B166">
    <cfRule type="containsBlanks" dxfId="92" priority="30">
      <formula>LEN(TRIM(B165))=0</formula>
    </cfRule>
  </conditionalFormatting>
  <conditionalFormatting sqref="B168">
    <cfRule type="containsBlanks" dxfId="91" priority="28">
      <formula>LEN(TRIM(B168))=0</formula>
    </cfRule>
  </conditionalFormatting>
  <conditionalFormatting sqref="B174:B175">
    <cfRule type="containsBlanks" dxfId="90" priority="19">
      <formula>LEN(TRIM(B174))=0</formula>
    </cfRule>
  </conditionalFormatting>
  <conditionalFormatting sqref="B179:B181">
    <cfRule type="containsBlanks" dxfId="89" priority="17">
      <formula>LEN(TRIM(B179))=0</formula>
    </cfRule>
  </conditionalFormatting>
  <conditionalFormatting sqref="B183:B189">
    <cfRule type="containsBlanks" dxfId="88" priority="15">
      <formula>LEN(TRIM(B183))=0</formula>
    </cfRule>
  </conditionalFormatting>
  <conditionalFormatting sqref="B191">
    <cfRule type="containsBlanks" dxfId="87" priority="13">
      <formula>LEN(TRIM(B191))=0</formula>
    </cfRule>
  </conditionalFormatting>
  <conditionalFormatting sqref="B193:B194">
    <cfRule type="containsBlanks" dxfId="86" priority="11">
      <formula>LEN(TRIM(B193))=0</formula>
    </cfRule>
  </conditionalFormatting>
  <conditionalFormatting sqref="B196">
    <cfRule type="containsBlanks" dxfId="85" priority="8">
      <formula>LEN(TRIM(B196))=0</formula>
    </cfRule>
  </conditionalFormatting>
  <conditionalFormatting sqref="B198">
    <cfRule type="containsBlanks" dxfId="84" priority="6">
      <formula>LEN(TRIM(B198))=0</formula>
    </cfRule>
  </conditionalFormatting>
  <conditionalFormatting sqref="B202">
    <cfRule type="containsBlanks" dxfId="83" priority="4">
      <formula>LEN(TRIM(B202))=0</formula>
    </cfRule>
  </conditionalFormatting>
  <conditionalFormatting sqref="B204">
    <cfRule type="containsBlanks" dxfId="82" priority="3">
      <formula>LEN(TRIM(B204))=0</formula>
    </cfRule>
  </conditionalFormatting>
  <conditionalFormatting sqref="C12:D12">
    <cfRule type="containsBlanks" dxfId="81" priority="96">
      <formula>LEN(TRIM(C12))=0</formula>
    </cfRule>
  </conditionalFormatting>
  <conditionalFormatting sqref="C35:D35">
    <cfRule type="containsBlanks" dxfId="80" priority="95">
      <formula>LEN(TRIM(C35))=0</formula>
    </cfRule>
  </conditionalFormatting>
  <conditionalFormatting sqref="C42:D42">
    <cfRule type="containsBlanks" dxfId="79" priority="94">
      <formula>LEN(TRIM(C42))=0</formula>
    </cfRule>
  </conditionalFormatting>
  <conditionalFormatting sqref="C46:D46">
    <cfRule type="containsBlanks" dxfId="78" priority="93">
      <formula>LEN(TRIM(C46))=0</formula>
    </cfRule>
  </conditionalFormatting>
  <conditionalFormatting sqref="C54:D54">
    <cfRule type="containsBlanks" dxfId="77" priority="92">
      <formula>LEN(TRIM(C54))=0</formula>
    </cfRule>
  </conditionalFormatting>
  <conditionalFormatting sqref="C63:D63">
    <cfRule type="containsBlanks" dxfId="76" priority="91">
      <formula>LEN(TRIM(C63))=0</formula>
    </cfRule>
  </conditionalFormatting>
  <conditionalFormatting sqref="C70:D70">
    <cfRule type="containsBlanks" dxfId="75" priority="58">
      <formula>LEN(TRIM(C70))=0</formula>
    </cfRule>
  </conditionalFormatting>
  <conditionalFormatting sqref="C97:D97">
    <cfRule type="containsBlanks" dxfId="74" priority="55">
      <formula>LEN(TRIM(C97))=0</formula>
    </cfRule>
  </conditionalFormatting>
  <conditionalFormatting sqref="C110:D110">
    <cfRule type="containsBlanks" dxfId="73" priority="23">
      <formula>LEN(TRIM(C110))=0</formula>
    </cfRule>
  </conditionalFormatting>
  <conditionalFormatting sqref="C144:D144">
    <cfRule type="containsBlanks" dxfId="72" priority="37">
      <formula>LEN(TRIM(C144))=0</formula>
    </cfRule>
  </conditionalFormatting>
  <conditionalFormatting sqref="C154:D154">
    <cfRule type="containsBlanks" dxfId="71" priority="24">
      <formula>LEN(TRIM(C154))=0</formula>
    </cfRule>
  </conditionalFormatting>
  <conditionalFormatting sqref="C158:D158">
    <cfRule type="containsBlanks" dxfId="70" priority="25">
      <formula>LEN(TRIM(C158))=0</formula>
    </cfRule>
  </conditionalFormatting>
  <conditionalFormatting sqref="C163:D163">
    <cfRule type="containsBlanks" dxfId="69" priority="26">
      <formula>LEN(TRIM(C163))=0</formula>
    </cfRule>
  </conditionalFormatting>
  <conditionalFormatting sqref="C172:D172">
    <cfRule type="containsBlanks" dxfId="68" priority="22">
      <formula>LEN(TRIM(C172))=0</formula>
    </cfRule>
  </conditionalFormatting>
  <conditionalFormatting sqref="C177:D177">
    <cfRule type="containsBlanks" dxfId="67" priority="21">
      <formula>LEN(TRIM(C177))=0</formula>
    </cfRule>
  </conditionalFormatting>
  <conditionalFormatting sqref="C200:D200">
    <cfRule type="containsBlanks" dxfId="66" priority="20">
      <formula>LEN(TRIM(C200))=0</formula>
    </cfRule>
  </conditionalFormatting>
  <conditionalFormatting sqref="E14">
    <cfRule type="containsBlanks" dxfId="65" priority="88">
      <formula>LEN(TRIM(E14))=0</formula>
    </cfRule>
  </conditionalFormatting>
  <conditionalFormatting sqref="E16:E19">
    <cfRule type="containsBlanks" dxfId="64" priority="89">
      <formula>LEN(TRIM(E16))=0</formula>
    </cfRule>
  </conditionalFormatting>
  <conditionalFormatting sqref="E21:E22">
    <cfRule type="containsBlanks" dxfId="63" priority="86">
      <formula>LEN(TRIM(E21))=0</formula>
    </cfRule>
  </conditionalFormatting>
  <conditionalFormatting sqref="E24:E25">
    <cfRule type="containsBlanks" dxfId="62" priority="84">
      <formula>LEN(TRIM(E24))=0</formula>
    </cfRule>
  </conditionalFormatting>
  <conditionalFormatting sqref="E27:E28">
    <cfRule type="containsBlanks" dxfId="61" priority="83">
      <formula>LEN(TRIM(E27))=0</formula>
    </cfRule>
  </conditionalFormatting>
  <conditionalFormatting sqref="E30:E33">
    <cfRule type="containsBlanks" dxfId="60" priority="80">
      <formula>LEN(TRIM(E30))=0</formula>
    </cfRule>
  </conditionalFormatting>
  <conditionalFormatting sqref="E37:E40">
    <cfRule type="containsBlanks" dxfId="59" priority="78">
      <formula>LEN(TRIM(E37))=0</formula>
    </cfRule>
  </conditionalFormatting>
  <conditionalFormatting sqref="E44">
    <cfRule type="containsBlanks" dxfId="58" priority="76">
      <formula>LEN(TRIM(E44))=0</formula>
    </cfRule>
  </conditionalFormatting>
  <conditionalFormatting sqref="E48:E49">
    <cfRule type="containsBlanks" dxfId="57" priority="73">
      <formula>LEN(TRIM(E48))=0</formula>
    </cfRule>
  </conditionalFormatting>
  <conditionalFormatting sqref="E51:E52">
    <cfRule type="containsBlanks" dxfId="56" priority="71">
      <formula>LEN(TRIM(E51))=0</formula>
    </cfRule>
  </conditionalFormatting>
  <conditionalFormatting sqref="E56:E58">
    <cfRule type="containsBlanks" dxfId="55" priority="69">
      <formula>LEN(TRIM(E56))=0</formula>
    </cfRule>
  </conditionalFormatting>
  <conditionalFormatting sqref="E61">
    <cfRule type="containsBlanks" dxfId="54" priority="67">
      <formula>LEN(TRIM(E61))=0</formula>
    </cfRule>
  </conditionalFormatting>
  <conditionalFormatting sqref="E65">
    <cfRule type="containsBlanks" dxfId="53" priority="65">
      <formula>LEN(TRIM(E65))=0</formula>
    </cfRule>
  </conditionalFormatting>
  <conditionalFormatting sqref="E72">
    <cfRule type="containsBlanks" dxfId="52" priority="61">
      <formula>LEN(TRIM(E72))=0</formula>
    </cfRule>
  </conditionalFormatting>
  <conditionalFormatting sqref="E74:E76">
    <cfRule type="containsBlanks" dxfId="51" priority="60">
      <formula>LEN(TRIM(E74))=0</formula>
    </cfRule>
  </conditionalFormatting>
  <conditionalFormatting sqref="E78">
    <cfRule type="containsBlanks" dxfId="50" priority="59">
      <formula>LEN(TRIM(E78))=0</formula>
    </cfRule>
  </conditionalFormatting>
  <conditionalFormatting sqref="E99:E102">
    <cfRule type="containsBlanks" dxfId="49" priority="56">
      <formula>LEN(TRIM(E99))=0</formula>
    </cfRule>
  </conditionalFormatting>
  <conditionalFormatting sqref="E104">
    <cfRule type="containsBlanks" dxfId="48" priority="51">
      <formula>LEN(TRIM(E104))=0</formula>
    </cfRule>
  </conditionalFormatting>
  <conditionalFormatting sqref="E106:E108">
    <cfRule type="containsBlanks" dxfId="47" priority="52">
      <formula>LEN(TRIM(E106))=0</formula>
    </cfRule>
  </conditionalFormatting>
  <conditionalFormatting sqref="E112:E115">
    <cfRule type="containsBlanks" dxfId="46" priority="40">
      <formula>LEN(TRIM(E112))=0</formula>
    </cfRule>
  </conditionalFormatting>
  <conditionalFormatting sqref="E117:E122">
    <cfRule type="containsBlanks" dxfId="45" priority="41">
      <formula>LEN(TRIM(E117))=0</formula>
    </cfRule>
  </conditionalFormatting>
  <conditionalFormatting sqref="E124:E132">
    <cfRule type="containsBlanks" dxfId="44" priority="42">
      <formula>LEN(TRIM(E124))=0</formula>
    </cfRule>
  </conditionalFormatting>
  <conditionalFormatting sqref="E134">
    <cfRule type="containsBlanks" dxfId="43" priority="43">
      <formula>LEN(TRIM(E134))=0</formula>
    </cfRule>
  </conditionalFormatting>
  <conditionalFormatting sqref="E136:E142">
    <cfRule type="containsBlanks" dxfId="42" priority="44">
      <formula>LEN(TRIM(E136))=0</formula>
    </cfRule>
  </conditionalFormatting>
  <conditionalFormatting sqref="E146:E147">
    <cfRule type="containsBlanks" dxfId="41" priority="38">
      <formula>LEN(TRIM(E146))=0</formula>
    </cfRule>
  </conditionalFormatting>
  <conditionalFormatting sqref="E149:E152">
    <cfRule type="containsBlanks" dxfId="40" priority="35">
      <formula>LEN(TRIM(E149))=0</formula>
    </cfRule>
  </conditionalFormatting>
  <conditionalFormatting sqref="E156:E157">
    <cfRule type="containsBlanks" dxfId="39" priority="33">
      <formula>LEN(TRIM(E156))=0</formula>
    </cfRule>
  </conditionalFormatting>
  <conditionalFormatting sqref="E160:E161">
    <cfRule type="containsBlanks" dxfId="38" priority="32">
      <formula>LEN(TRIM(E160))=0</formula>
    </cfRule>
  </conditionalFormatting>
  <conditionalFormatting sqref="E165:E166">
    <cfRule type="containsBlanks" dxfId="37" priority="29">
      <formula>LEN(TRIM(E165))=0</formula>
    </cfRule>
  </conditionalFormatting>
  <conditionalFormatting sqref="E168">
    <cfRule type="containsBlanks" dxfId="36" priority="27">
      <formula>LEN(TRIM(E168))=0</formula>
    </cfRule>
  </conditionalFormatting>
  <conditionalFormatting sqref="E174:E175">
    <cfRule type="containsBlanks" dxfId="35" priority="18">
      <formula>LEN(TRIM(E174))=0</formula>
    </cfRule>
  </conditionalFormatting>
  <conditionalFormatting sqref="E179:E181">
    <cfRule type="containsBlanks" dxfId="34" priority="16">
      <formula>LEN(TRIM(E179))=0</formula>
    </cfRule>
  </conditionalFormatting>
  <conditionalFormatting sqref="E183:E189">
    <cfRule type="containsBlanks" dxfId="33" priority="14">
      <formula>LEN(TRIM(E183))=0</formula>
    </cfRule>
  </conditionalFormatting>
  <conditionalFormatting sqref="E191">
    <cfRule type="containsBlanks" dxfId="32" priority="12">
      <formula>LEN(TRIM(E191))=0</formula>
    </cfRule>
  </conditionalFormatting>
  <conditionalFormatting sqref="E193:E194">
    <cfRule type="containsBlanks" dxfId="31" priority="9">
      <formula>LEN(TRIM(E193))=0</formula>
    </cfRule>
  </conditionalFormatting>
  <conditionalFormatting sqref="E196">
    <cfRule type="containsBlanks" dxfId="30" priority="7">
      <formula>LEN(TRIM(E196))=0</formula>
    </cfRule>
  </conditionalFormatting>
  <conditionalFormatting sqref="E198">
    <cfRule type="containsBlanks" dxfId="29" priority="5">
      <formula>LEN(TRIM(E198))=0</formula>
    </cfRule>
  </conditionalFormatting>
  <conditionalFormatting sqref="E202">
    <cfRule type="containsBlanks" dxfId="28" priority="2">
      <formula>LEN(TRIM(E202))=0</formula>
    </cfRule>
  </conditionalFormatting>
  <conditionalFormatting sqref="E204">
    <cfRule type="containsBlanks" dxfId="27" priority="1">
      <formula>LEN(TRIM(E204))=0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8"/>
  <sheetViews>
    <sheetView showGridLines="0" zoomScaleNormal="100" workbookViewId="0">
      <selection activeCell="J25" sqref="J25"/>
    </sheetView>
  </sheetViews>
  <sheetFormatPr defaultColWidth="9.140625" defaultRowHeight="12.75" x14ac:dyDescent="0.2"/>
  <cols>
    <col min="1" max="1" width="83" style="1" customWidth="1"/>
    <col min="2" max="2" width="14.7109375" style="1" bestFit="1" customWidth="1"/>
    <col min="3" max="3" width="15.140625" style="1" bestFit="1" customWidth="1"/>
    <col min="4" max="5" width="14.7109375" style="1" bestFit="1" customWidth="1"/>
    <col min="6" max="7" width="8.5703125" style="1" bestFit="1" customWidth="1"/>
    <col min="8" max="16384" width="9.140625" style="1"/>
  </cols>
  <sheetData>
    <row r="2" spans="1:16" s="3" customFormat="1" ht="15.75" x14ac:dyDescent="0.25">
      <c r="A2" s="178" t="s">
        <v>260</v>
      </c>
      <c r="B2" s="178"/>
      <c r="C2" s="178"/>
      <c r="D2" s="178"/>
      <c r="E2" s="178"/>
      <c r="F2" s="178"/>
      <c r="G2" s="178"/>
    </row>
    <row r="3" spans="1:16" x14ac:dyDescent="0.2">
      <c r="A3" s="46"/>
      <c r="B3" s="46"/>
      <c r="C3" s="46"/>
      <c r="D3" s="46"/>
      <c r="E3" s="46"/>
      <c r="F3" s="46"/>
      <c r="G3" s="46"/>
    </row>
    <row r="4" spans="1:16" ht="38.25" x14ac:dyDescent="0.2">
      <c r="A4" s="58" t="s">
        <v>116</v>
      </c>
      <c r="B4" s="29" t="str">
        <f>'Sažetak '!B13</f>
        <v>Ostvarenje / izvršenje 
01.01.-30.06.'24.</v>
      </c>
      <c r="C4" s="29" t="str">
        <f>'Sažetak '!C13</f>
        <v>Izvorni plan 
2025.</v>
      </c>
      <c r="D4" s="29" t="str">
        <f>'Sažetak '!D13</f>
        <v>Tekući plan 
2025.</v>
      </c>
      <c r="E4" s="29" t="str">
        <f>'Sažetak '!E13</f>
        <v>Ostvarenje / izvršenje 
01.01.-30.06.'25.</v>
      </c>
      <c r="F4" s="38" t="s">
        <v>190</v>
      </c>
      <c r="G4" s="38" t="s">
        <v>191</v>
      </c>
    </row>
    <row r="5" spans="1:16" s="4" customFormat="1" ht="11.25" x14ac:dyDescent="0.2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 t="s">
        <v>113</v>
      </c>
      <c r="G5" s="56" t="s">
        <v>114</v>
      </c>
      <c r="I5" s="138"/>
      <c r="J5" s="138"/>
      <c r="K5" s="138"/>
      <c r="L5" s="138"/>
      <c r="M5" s="138"/>
      <c r="N5" s="138"/>
      <c r="O5" s="138"/>
      <c r="P5" s="138"/>
    </row>
    <row r="6" spans="1:16" x14ac:dyDescent="0.2">
      <c r="A6" s="7" t="s">
        <v>117</v>
      </c>
      <c r="B6" s="7"/>
      <c r="C6" s="7"/>
      <c r="D6" s="7"/>
      <c r="E6" s="7"/>
      <c r="F6" s="7"/>
      <c r="G6" s="7"/>
      <c r="I6" s="96"/>
      <c r="J6" s="96"/>
      <c r="K6" s="96"/>
      <c r="L6" s="96"/>
      <c r="M6" s="96"/>
      <c r="N6" s="96"/>
      <c r="O6" s="96"/>
      <c r="P6" s="96"/>
    </row>
    <row r="7" spans="1:16" ht="15.75" x14ac:dyDescent="0.25">
      <c r="A7" s="50" t="s">
        <v>159</v>
      </c>
      <c r="B7" s="62">
        <v>1966.39</v>
      </c>
      <c r="C7" s="62">
        <v>10500</v>
      </c>
      <c r="D7" s="62">
        <v>10500</v>
      </c>
      <c r="E7" s="62">
        <v>11436.9</v>
      </c>
      <c r="F7" s="117">
        <f>IFERROR(E7/B7*100,"-")</f>
        <v>581.6191091289113</v>
      </c>
      <c r="G7" s="117">
        <f>IFERROR(E7/D7*100,"-")</f>
        <v>108.92285714285714</v>
      </c>
      <c r="I7" s="137"/>
      <c r="J7" s="96"/>
      <c r="K7" s="96"/>
      <c r="L7" s="96"/>
      <c r="M7" s="96"/>
      <c r="N7" s="96"/>
      <c r="O7" s="96"/>
      <c r="P7" s="96"/>
    </row>
    <row r="8" spans="1:16" ht="15.75" x14ac:dyDescent="0.25">
      <c r="A8" s="51" t="s">
        <v>147</v>
      </c>
      <c r="B8" s="14">
        <v>1966.39</v>
      </c>
      <c r="C8" s="14">
        <v>10500</v>
      </c>
      <c r="D8" s="14">
        <v>10500</v>
      </c>
      <c r="E8" s="14">
        <v>11436.9</v>
      </c>
      <c r="F8" s="118">
        <f t="shared" ref="F8:F23" si="0">IFERROR(E8/B8*100,"-")</f>
        <v>581.6191091289113</v>
      </c>
      <c r="G8" s="118">
        <f t="shared" ref="G8:G23" si="1">IFERROR(E8/D8*100,"-")</f>
        <v>108.92285714285714</v>
      </c>
      <c r="I8" s="137"/>
      <c r="J8" s="96"/>
      <c r="K8" s="96"/>
      <c r="L8" s="96"/>
      <c r="M8" s="96"/>
      <c r="N8" s="96"/>
      <c r="O8" s="96"/>
      <c r="P8" s="96"/>
    </row>
    <row r="9" spans="1:16" x14ac:dyDescent="0.2">
      <c r="A9" s="50" t="s">
        <v>160</v>
      </c>
      <c r="B9" s="62">
        <v>1653.67</v>
      </c>
      <c r="C9" s="62">
        <v>3055</v>
      </c>
      <c r="D9" s="62">
        <v>3055</v>
      </c>
      <c r="E9" s="62">
        <v>2151.09</v>
      </c>
      <c r="F9" s="117">
        <f t="shared" si="0"/>
        <v>130.07976198395085</v>
      </c>
      <c r="G9" s="117">
        <f t="shared" si="1"/>
        <v>70.412111292962365</v>
      </c>
      <c r="I9" s="139"/>
      <c r="J9" s="96"/>
      <c r="K9" s="96"/>
      <c r="L9" s="96"/>
      <c r="M9" s="96"/>
      <c r="N9" s="96"/>
      <c r="O9" s="96"/>
      <c r="P9" s="96"/>
    </row>
    <row r="10" spans="1:16" x14ac:dyDescent="0.2">
      <c r="A10" s="51" t="s">
        <v>154</v>
      </c>
      <c r="B10" s="14">
        <v>1653.67</v>
      </c>
      <c r="C10" s="14">
        <v>3055</v>
      </c>
      <c r="D10" s="14">
        <v>3055</v>
      </c>
      <c r="E10" s="14">
        <v>2151.09</v>
      </c>
      <c r="F10" s="118">
        <f t="shared" si="0"/>
        <v>130.07976198395085</v>
      </c>
      <c r="G10" s="118">
        <f t="shared" si="1"/>
        <v>70.412111292962365</v>
      </c>
      <c r="I10" s="96"/>
      <c r="J10" s="96"/>
      <c r="K10" s="96"/>
      <c r="L10" s="96"/>
      <c r="M10" s="96"/>
      <c r="N10" s="96"/>
      <c r="O10" s="96"/>
      <c r="P10" s="96"/>
    </row>
    <row r="11" spans="1:16" x14ac:dyDescent="0.2">
      <c r="A11" s="50" t="s">
        <v>161</v>
      </c>
      <c r="B11" s="62">
        <v>40643.300000000003</v>
      </c>
      <c r="C11" s="62">
        <v>73400</v>
      </c>
      <c r="D11" s="62">
        <v>73400</v>
      </c>
      <c r="E11" s="62">
        <v>48656.78</v>
      </c>
      <c r="F11" s="117">
        <f t="shared" si="0"/>
        <v>119.71660765735064</v>
      </c>
      <c r="G11" s="117">
        <f t="shared" si="1"/>
        <v>66.289891008174379</v>
      </c>
      <c r="I11" s="96"/>
      <c r="J11" s="96"/>
      <c r="K11" s="96"/>
      <c r="L11" s="96"/>
      <c r="M11" s="96"/>
      <c r="N11" s="96"/>
      <c r="O11" s="96"/>
      <c r="P11" s="96"/>
    </row>
    <row r="12" spans="1:16" x14ac:dyDescent="0.2">
      <c r="A12" s="51" t="s">
        <v>150</v>
      </c>
      <c r="B12" s="14">
        <v>3850.68</v>
      </c>
      <c r="C12" s="14">
        <v>6200</v>
      </c>
      <c r="D12" s="14">
        <v>6200</v>
      </c>
      <c r="E12" s="14">
        <v>2960.58</v>
      </c>
      <c r="F12" s="118">
        <f t="shared" si="0"/>
        <v>76.884602200130885</v>
      </c>
      <c r="G12" s="118">
        <f t="shared" si="1"/>
        <v>47.751290322580644</v>
      </c>
      <c r="I12" s="96"/>
      <c r="J12" s="96"/>
      <c r="K12" s="96"/>
      <c r="L12" s="96"/>
      <c r="M12" s="96"/>
      <c r="N12" s="96"/>
      <c r="O12" s="96"/>
      <c r="P12" s="96"/>
    </row>
    <row r="13" spans="1:16" x14ac:dyDescent="0.2">
      <c r="A13" s="51" t="s">
        <v>153</v>
      </c>
      <c r="B13" s="14">
        <v>36792.620000000003</v>
      </c>
      <c r="C13" s="14">
        <v>67200</v>
      </c>
      <c r="D13" s="14">
        <v>67200</v>
      </c>
      <c r="E13" s="14">
        <v>45696.2</v>
      </c>
      <c r="F13" s="118">
        <f t="shared" si="0"/>
        <v>124.19936389417224</v>
      </c>
      <c r="G13" s="118">
        <f t="shared" si="1"/>
        <v>68.000297619047615</v>
      </c>
      <c r="I13" s="96"/>
      <c r="J13" s="96"/>
      <c r="K13" s="96"/>
      <c r="L13" s="96"/>
      <c r="M13" s="96"/>
      <c r="N13" s="96"/>
      <c r="O13" s="96"/>
      <c r="P13" s="96"/>
    </row>
    <row r="14" spans="1:16" x14ac:dyDescent="0.2">
      <c r="A14" s="50" t="s">
        <v>162</v>
      </c>
      <c r="B14" s="62">
        <v>486979.23</v>
      </c>
      <c r="C14" s="62">
        <v>1069190</v>
      </c>
      <c r="D14" s="62">
        <v>1069190</v>
      </c>
      <c r="E14" s="62">
        <v>552743.1</v>
      </c>
      <c r="F14" s="117">
        <f t="shared" si="0"/>
        <v>113.50445069289709</v>
      </c>
      <c r="G14" s="117">
        <f t="shared" si="1"/>
        <v>51.697369036373331</v>
      </c>
    </row>
    <row r="15" spans="1:16" x14ac:dyDescent="0.2">
      <c r="A15" s="51" t="s">
        <v>151</v>
      </c>
      <c r="B15" s="14">
        <v>0</v>
      </c>
      <c r="C15" s="14">
        <v>18200</v>
      </c>
      <c r="D15" s="14">
        <v>18200</v>
      </c>
      <c r="E15" s="14">
        <v>4521.97</v>
      </c>
      <c r="F15" s="118" t="str">
        <f t="shared" si="0"/>
        <v>-</v>
      </c>
      <c r="G15" s="118">
        <f t="shared" si="1"/>
        <v>24.845989010989012</v>
      </c>
    </row>
    <row r="16" spans="1:16" x14ac:dyDescent="0.2">
      <c r="A16" s="51" t="s">
        <v>152</v>
      </c>
      <c r="B16" s="14">
        <v>486979.23</v>
      </c>
      <c r="C16" s="14">
        <v>1050990</v>
      </c>
      <c r="D16" s="14">
        <v>1050990</v>
      </c>
      <c r="E16" s="14">
        <v>548221.13</v>
      </c>
      <c r="F16" s="118">
        <f t="shared" si="0"/>
        <v>112.57587515590757</v>
      </c>
      <c r="G16" s="118">
        <f t="shared" si="1"/>
        <v>52.162354541908108</v>
      </c>
    </row>
    <row r="17" spans="1:7" x14ac:dyDescent="0.2">
      <c r="A17" s="50" t="s">
        <v>194</v>
      </c>
      <c r="B17" s="62">
        <v>0</v>
      </c>
      <c r="C17" s="62">
        <v>0</v>
      </c>
      <c r="D17" s="62">
        <v>0</v>
      </c>
      <c r="E17" s="62">
        <v>980</v>
      </c>
      <c r="F17" s="117" t="str">
        <f t="shared" si="0"/>
        <v>-</v>
      </c>
      <c r="G17" s="117" t="str">
        <f t="shared" si="1"/>
        <v>-</v>
      </c>
    </row>
    <row r="18" spans="1:7" x14ac:dyDescent="0.2">
      <c r="A18" s="51" t="s">
        <v>193</v>
      </c>
      <c r="B18" s="14">
        <v>0</v>
      </c>
      <c r="C18" s="14">
        <v>0</v>
      </c>
      <c r="D18" s="14">
        <v>0</v>
      </c>
      <c r="E18" s="14">
        <v>980</v>
      </c>
      <c r="F18" s="118" t="str">
        <f t="shared" si="0"/>
        <v>-</v>
      </c>
      <c r="G18" s="118" t="str">
        <f t="shared" si="1"/>
        <v>-</v>
      </c>
    </row>
    <row r="19" spans="1:7" x14ac:dyDescent="0.2">
      <c r="A19" s="50" t="s">
        <v>218</v>
      </c>
      <c r="B19" s="62">
        <f>B20+B21</f>
        <v>0</v>
      </c>
      <c r="C19" s="62">
        <f t="shared" ref="C19:E19" si="2">C20+C21</f>
        <v>0</v>
      </c>
      <c r="D19" s="62">
        <f t="shared" si="2"/>
        <v>0</v>
      </c>
      <c r="E19" s="62">
        <f t="shared" si="2"/>
        <v>0</v>
      </c>
      <c r="F19" s="117" t="str">
        <f t="shared" si="0"/>
        <v>-</v>
      </c>
      <c r="G19" s="117" t="str">
        <f t="shared" si="1"/>
        <v>-</v>
      </c>
    </row>
    <row r="20" spans="1:7" x14ac:dyDescent="0.2">
      <c r="A20" s="51" t="s">
        <v>148</v>
      </c>
      <c r="B20" s="14">
        <v>0</v>
      </c>
      <c r="C20" s="14">
        <v>0</v>
      </c>
      <c r="D20" s="14">
        <v>0</v>
      </c>
      <c r="E20" s="14">
        <v>0</v>
      </c>
      <c r="F20" s="118" t="str">
        <f t="shared" si="0"/>
        <v>-</v>
      </c>
      <c r="G20" s="118" t="str">
        <f t="shared" si="1"/>
        <v>-</v>
      </c>
    </row>
    <row r="21" spans="1:7" x14ac:dyDescent="0.2">
      <c r="A21" s="51" t="s">
        <v>163</v>
      </c>
      <c r="B21" s="108">
        <v>0</v>
      </c>
      <c r="C21" s="108">
        <v>0</v>
      </c>
      <c r="D21" s="108">
        <v>0</v>
      </c>
      <c r="E21" s="108">
        <v>0</v>
      </c>
      <c r="F21" s="118" t="str">
        <f t="shared" si="0"/>
        <v>-</v>
      </c>
      <c r="G21" s="118" t="str">
        <f t="shared" si="1"/>
        <v>-</v>
      </c>
    </row>
    <row r="22" spans="1:7" x14ac:dyDescent="0.2">
      <c r="A22" s="51"/>
      <c r="B22" s="11"/>
      <c r="C22" s="11"/>
      <c r="D22" s="11"/>
      <c r="E22" s="11"/>
      <c r="F22" s="118"/>
      <c r="G22" s="118"/>
    </row>
    <row r="23" spans="1:7" x14ac:dyDescent="0.2">
      <c r="A23" s="60" t="s">
        <v>19</v>
      </c>
      <c r="B23" s="61">
        <f>B7+B9+B11+B14+B17+B19</f>
        <v>531242.59</v>
      </c>
      <c r="C23" s="61">
        <f t="shared" ref="C23:E23" si="3">C7+C9+C11+C14+C17+C19</f>
        <v>1156145</v>
      </c>
      <c r="D23" s="61">
        <f t="shared" si="3"/>
        <v>1156145</v>
      </c>
      <c r="E23" s="61">
        <f t="shared" si="3"/>
        <v>615967.87</v>
      </c>
      <c r="F23" s="102">
        <f t="shared" si="0"/>
        <v>115.94851045357642</v>
      </c>
      <c r="G23" s="102">
        <f t="shared" si="1"/>
        <v>53.277735059183748</v>
      </c>
    </row>
    <row r="24" spans="1:7" s="5" customFormat="1" x14ac:dyDescent="0.2">
      <c r="B24" s="87"/>
      <c r="C24" s="87"/>
      <c r="D24" s="87"/>
      <c r="E24" s="87"/>
      <c r="F24" s="89"/>
      <c r="G24" s="89"/>
    </row>
    <row r="25" spans="1:7" x14ac:dyDescent="0.2">
      <c r="B25" s="70"/>
      <c r="C25" s="70"/>
      <c r="D25" s="70"/>
      <c r="E25" s="70"/>
      <c r="F25" s="45"/>
      <c r="G25" s="45"/>
    </row>
    <row r="26" spans="1:7" x14ac:dyDescent="0.2">
      <c r="B26" s="70"/>
      <c r="C26" s="70"/>
      <c r="D26" s="70"/>
      <c r="E26" s="70"/>
      <c r="F26" s="90"/>
      <c r="G26" s="90"/>
    </row>
    <row r="27" spans="1:7" x14ac:dyDescent="0.2">
      <c r="A27" s="7" t="s">
        <v>118</v>
      </c>
      <c r="B27" s="88"/>
      <c r="C27" s="88"/>
      <c r="D27" s="88"/>
      <c r="E27" s="88"/>
      <c r="F27" s="53"/>
      <c r="G27" s="53"/>
    </row>
    <row r="28" spans="1:7" x14ac:dyDescent="0.2">
      <c r="A28" s="50" t="s">
        <v>159</v>
      </c>
      <c r="B28" s="111">
        <v>1966.39</v>
      </c>
      <c r="C28" s="111">
        <v>10500</v>
      </c>
      <c r="D28" s="111">
        <v>10500</v>
      </c>
      <c r="E28" s="111">
        <v>10656.26</v>
      </c>
      <c r="F28" s="117">
        <v>541.91999999999996</v>
      </c>
      <c r="G28" s="117">
        <f t="shared" ref="G28:G46" si="4">IFERROR(E28/D28*100,"-")</f>
        <v>101.48819047619048</v>
      </c>
    </row>
    <row r="29" spans="1:7" x14ac:dyDescent="0.2">
      <c r="A29" s="51" t="s">
        <v>147</v>
      </c>
      <c r="B29" s="112">
        <v>1966.39</v>
      </c>
      <c r="C29" s="112">
        <v>10500</v>
      </c>
      <c r="D29" s="112">
        <v>10500</v>
      </c>
      <c r="E29" s="112">
        <v>10656.26</v>
      </c>
      <c r="F29" s="118">
        <v>541.91999999999996</v>
      </c>
      <c r="G29" s="118">
        <f t="shared" ref="G29:G40" si="5">IFERROR(E29/D29*100,"-")</f>
        <v>101.48819047619048</v>
      </c>
    </row>
    <row r="30" spans="1:7" x14ac:dyDescent="0.2">
      <c r="A30" s="50" t="s">
        <v>160</v>
      </c>
      <c r="B30" s="111">
        <v>434.43</v>
      </c>
      <c r="C30" s="111">
        <v>3355</v>
      </c>
      <c r="D30" s="111">
        <v>3355</v>
      </c>
      <c r="E30" s="111">
        <v>2479.73</v>
      </c>
      <c r="F30" s="117">
        <v>570.79999999999995</v>
      </c>
      <c r="G30" s="117">
        <f t="shared" si="5"/>
        <v>73.911475409836072</v>
      </c>
    </row>
    <row r="31" spans="1:7" x14ac:dyDescent="0.2">
      <c r="A31" s="51" t="s">
        <v>154</v>
      </c>
      <c r="B31" s="112">
        <v>434.43</v>
      </c>
      <c r="C31" s="112">
        <v>3355</v>
      </c>
      <c r="D31" s="112">
        <v>3355</v>
      </c>
      <c r="E31" s="112">
        <v>2479.73</v>
      </c>
      <c r="F31" s="118">
        <v>570.79999999999995</v>
      </c>
      <c r="G31" s="118">
        <f t="shared" si="5"/>
        <v>73.911475409836072</v>
      </c>
    </row>
    <row r="32" spans="1:7" x14ac:dyDescent="0.2">
      <c r="A32" s="50" t="s">
        <v>161</v>
      </c>
      <c r="B32" s="111">
        <v>39968.86</v>
      </c>
      <c r="C32" s="111">
        <v>73050</v>
      </c>
      <c r="D32" s="111">
        <v>73050</v>
      </c>
      <c r="E32" s="111">
        <v>46840.639999999999</v>
      </c>
      <c r="F32" s="117">
        <v>117.19</v>
      </c>
      <c r="G32" s="117">
        <f t="shared" si="5"/>
        <v>64.121341546885688</v>
      </c>
    </row>
    <row r="33" spans="1:7" x14ac:dyDescent="0.2">
      <c r="A33" s="51" t="s">
        <v>150</v>
      </c>
      <c r="B33" s="112">
        <v>3297.64</v>
      </c>
      <c r="C33" s="112">
        <v>5850</v>
      </c>
      <c r="D33" s="112">
        <v>5850</v>
      </c>
      <c r="E33" s="112">
        <v>2729.16</v>
      </c>
      <c r="F33" s="118">
        <v>82.76</v>
      </c>
      <c r="G33" s="118">
        <f t="shared" si="5"/>
        <v>46.652307692307687</v>
      </c>
    </row>
    <row r="34" spans="1:7" x14ac:dyDescent="0.2">
      <c r="A34" s="51" t="s">
        <v>153</v>
      </c>
      <c r="B34" s="112">
        <v>36671.22</v>
      </c>
      <c r="C34" s="112">
        <v>67200</v>
      </c>
      <c r="D34" s="112">
        <v>67200</v>
      </c>
      <c r="E34" s="112">
        <v>44111.48</v>
      </c>
      <c r="F34" s="118">
        <v>120.29</v>
      </c>
      <c r="G34" s="118">
        <f t="shared" si="5"/>
        <v>65.642083333333332</v>
      </c>
    </row>
    <row r="35" spans="1:7" x14ac:dyDescent="0.2">
      <c r="A35" s="50" t="s">
        <v>162</v>
      </c>
      <c r="B35" s="111">
        <v>487548.66</v>
      </c>
      <c r="C35" s="111">
        <v>1070690</v>
      </c>
      <c r="D35" s="111">
        <v>1070690</v>
      </c>
      <c r="E35" s="111">
        <v>635795.82999999996</v>
      </c>
      <c r="F35" s="117">
        <v>130.41</v>
      </c>
      <c r="G35" s="117">
        <f t="shared" si="5"/>
        <v>59.3818780412631</v>
      </c>
    </row>
    <row r="36" spans="1:7" x14ac:dyDescent="0.2">
      <c r="A36" s="51" t="s">
        <v>151</v>
      </c>
      <c r="B36" s="112">
        <v>0</v>
      </c>
      <c r="C36" s="112">
        <v>18200</v>
      </c>
      <c r="D36" s="112">
        <v>18200</v>
      </c>
      <c r="E36" s="112">
        <v>4521.97</v>
      </c>
      <c r="F36" s="118"/>
      <c r="G36" s="118">
        <f t="shared" si="5"/>
        <v>24.845989010989012</v>
      </c>
    </row>
    <row r="37" spans="1:7" x14ac:dyDescent="0.2">
      <c r="A37" s="51" t="s">
        <v>152</v>
      </c>
      <c r="B37" s="112">
        <v>487548.66</v>
      </c>
      <c r="C37" s="112">
        <v>1052490</v>
      </c>
      <c r="D37" s="112">
        <v>1052490</v>
      </c>
      <c r="E37" s="112">
        <v>631273.86</v>
      </c>
      <c r="F37" s="118">
        <v>129.47999999999999</v>
      </c>
      <c r="G37" s="118">
        <f t="shared" si="5"/>
        <v>59.979083886782767</v>
      </c>
    </row>
    <row r="38" spans="1:7" x14ac:dyDescent="0.2">
      <c r="A38" s="50" t="s">
        <v>194</v>
      </c>
      <c r="B38" s="111">
        <v>0</v>
      </c>
      <c r="C38" s="111">
        <v>50</v>
      </c>
      <c r="D38" s="111">
        <v>50</v>
      </c>
      <c r="E38" s="111">
        <v>980</v>
      </c>
      <c r="F38" s="117"/>
      <c r="G38" s="117">
        <f t="shared" si="5"/>
        <v>1960.0000000000002</v>
      </c>
    </row>
    <row r="39" spans="1:7" x14ac:dyDescent="0.2">
      <c r="A39" s="51" t="s">
        <v>193</v>
      </c>
      <c r="B39" s="112">
        <v>0</v>
      </c>
      <c r="C39" s="112">
        <v>50</v>
      </c>
      <c r="D39" s="112">
        <v>50</v>
      </c>
      <c r="E39" s="112">
        <v>980</v>
      </c>
      <c r="F39" s="118"/>
      <c r="G39" s="118">
        <f t="shared" si="5"/>
        <v>1960.0000000000002</v>
      </c>
    </row>
    <row r="40" spans="1:7" x14ac:dyDescent="0.2">
      <c r="A40" s="50" t="s">
        <v>218</v>
      </c>
      <c r="B40" s="111">
        <f>B41+B42</f>
        <v>0</v>
      </c>
      <c r="C40" s="111">
        <f t="shared" ref="C40:E40" si="6">C41+C42</f>
        <v>0</v>
      </c>
      <c r="D40" s="111">
        <f t="shared" si="6"/>
        <v>0</v>
      </c>
      <c r="E40" s="111">
        <f t="shared" si="6"/>
        <v>0</v>
      </c>
      <c r="F40" s="117" t="str">
        <f>IFERROR(E40/B40*100,"-")</f>
        <v>-</v>
      </c>
      <c r="G40" s="117" t="str">
        <f t="shared" si="5"/>
        <v>-</v>
      </c>
    </row>
    <row r="41" spans="1:7" x14ac:dyDescent="0.2">
      <c r="A41" s="51" t="s">
        <v>148</v>
      </c>
      <c r="B41" s="112">
        <v>0</v>
      </c>
      <c r="C41" s="112">
        <v>0</v>
      </c>
      <c r="D41" s="112">
        <v>0</v>
      </c>
      <c r="E41" s="112">
        <v>0</v>
      </c>
      <c r="F41" s="118" t="str">
        <f t="shared" ref="F41:F46" si="7">IFERROR(E41/B41*100,"-")</f>
        <v>-</v>
      </c>
      <c r="G41" s="118" t="str">
        <f t="shared" si="4"/>
        <v>-</v>
      </c>
    </row>
    <row r="42" spans="1:7" x14ac:dyDescent="0.2">
      <c r="A42" s="51" t="s">
        <v>163</v>
      </c>
      <c r="B42" s="22">
        <v>0</v>
      </c>
      <c r="C42" s="22">
        <v>0</v>
      </c>
      <c r="D42" s="22">
        <v>0</v>
      </c>
      <c r="E42" s="22">
        <v>0</v>
      </c>
      <c r="F42" s="118" t="str">
        <f t="shared" si="7"/>
        <v>-</v>
      </c>
      <c r="G42" s="118" t="str">
        <f t="shared" si="4"/>
        <v>-</v>
      </c>
    </row>
    <row r="43" spans="1:7" x14ac:dyDescent="0.2">
      <c r="A43" s="50" t="s">
        <v>164</v>
      </c>
      <c r="B43" s="111">
        <f>B44</f>
        <v>0</v>
      </c>
      <c r="C43" s="111">
        <f t="shared" ref="C43:E43" si="8">C44</f>
        <v>0</v>
      </c>
      <c r="D43" s="111">
        <f t="shared" si="8"/>
        <v>0</v>
      </c>
      <c r="E43" s="111">
        <f t="shared" si="8"/>
        <v>0</v>
      </c>
      <c r="F43" s="117" t="str">
        <f t="shared" si="7"/>
        <v>-</v>
      </c>
      <c r="G43" s="117" t="str">
        <f t="shared" si="4"/>
        <v>-</v>
      </c>
    </row>
    <row r="44" spans="1:7" x14ac:dyDescent="0.2">
      <c r="A44" s="51" t="s">
        <v>149</v>
      </c>
      <c r="B44" s="22">
        <v>0</v>
      </c>
      <c r="C44" s="22">
        <v>0</v>
      </c>
      <c r="D44" s="22">
        <v>0</v>
      </c>
      <c r="E44" s="22">
        <v>0</v>
      </c>
      <c r="F44" s="118" t="str">
        <f t="shared" si="7"/>
        <v>-</v>
      </c>
      <c r="G44" s="118" t="str">
        <f t="shared" si="4"/>
        <v>-</v>
      </c>
    </row>
    <row r="45" spans="1:7" x14ac:dyDescent="0.2">
      <c r="A45" s="51"/>
      <c r="B45" s="112"/>
      <c r="C45" s="112"/>
      <c r="D45" s="112"/>
      <c r="E45" s="112"/>
      <c r="F45" s="118"/>
      <c r="G45" s="118"/>
    </row>
    <row r="46" spans="1:7" x14ac:dyDescent="0.2">
      <c r="A46" s="60" t="s">
        <v>101</v>
      </c>
      <c r="B46" s="114">
        <f>B28+B30+B32+B35+B38+B40+B43</f>
        <v>529918.34</v>
      </c>
      <c r="C46" s="114">
        <f>C28+C30+C32+C35+C38+C40+C43</f>
        <v>1157645</v>
      </c>
      <c r="D46" s="114">
        <f>D28+D30+D32+D35+D38+D40+D43</f>
        <v>1157645</v>
      </c>
      <c r="E46" s="114">
        <f>E28+E30+E32+E35+E38+E40+E43</f>
        <v>696752.46</v>
      </c>
      <c r="F46" s="102">
        <f t="shared" si="7"/>
        <v>131.48298660506825</v>
      </c>
      <c r="G46" s="102">
        <f t="shared" si="4"/>
        <v>60.187057344868244</v>
      </c>
    </row>
    <row r="48" spans="1:7" x14ac:dyDescent="0.2">
      <c r="B48" s="70"/>
      <c r="C48" s="70"/>
      <c r="D48" s="70"/>
      <c r="E48" s="70"/>
      <c r="F48" s="70"/>
      <c r="G48" s="70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0"/>
  <sheetViews>
    <sheetView showGridLines="0" zoomScaleNormal="100" workbookViewId="0">
      <selection activeCell="E25" sqref="E25"/>
    </sheetView>
  </sheetViews>
  <sheetFormatPr defaultColWidth="9.140625" defaultRowHeight="12.75" x14ac:dyDescent="0.2"/>
  <cols>
    <col min="1" max="1" width="100.140625" style="1" customWidth="1"/>
    <col min="2" max="2" width="16.7109375" style="1" customWidth="1"/>
    <col min="3" max="3" width="15.28515625" style="1" bestFit="1" customWidth="1"/>
    <col min="4" max="4" width="15.85546875" style="1" bestFit="1" customWidth="1"/>
    <col min="5" max="5" width="16" style="1" customWidth="1"/>
    <col min="6" max="6" width="9.140625" style="1" bestFit="1" customWidth="1"/>
    <col min="7" max="7" width="8.5703125" style="1" bestFit="1" customWidth="1"/>
    <col min="8" max="16384" width="9.140625" style="1"/>
  </cols>
  <sheetData>
    <row r="1" spans="1:19" s="129" customFormat="1" ht="13.5" customHeight="1" x14ac:dyDescent="0.25">
      <c r="A1" s="178" t="s">
        <v>261</v>
      </c>
      <c r="B1" s="178"/>
      <c r="C1" s="178"/>
      <c r="D1" s="178"/>
      <c r="E1" s="178"/>
      <c r="F1" s="178"/>
      <c r="G1" s="178"/>
    </row>
    <row r="2" spans="1:19" ht="3.75" customHeight="1" x14ac:dyDescent="0.2">
      <c r="A2" s="46"/>
      <c r="B2" s="46"/>
      <c r="C2" s="46"/>
      <c r="D2" s="46"/>
      <c r="E2" s="46"/>
      <c r="F2" s="46"/>
      <c r="G2" s="46"/>
    </row>
    <row r="3" spans="1:19" ht="25.5" x14ac:dyDescent="0.2">
      <c r="A3" s="58" t="s">
        <v>119</v>
      </c>
      <c r="B3" s="29" t="s">
        <v>275</v>
      </c>
      <c r="C3" s="29" t="str">
        <f>'Sažetak '!C13</f>
        <v>Izvorni plan 
2025.</v>
      </c>
      <c r="D3" s="29" t="str">
        <f>'Sažetak '!D13</f>
        <v>Tekući plan 
2025.</v>
      </c>
      <c r="E3" s="29" t="s">
        <v>276</v>
      </c>
      <c r="F3" s="38" t="s">
        <v>190</v>
      </c>
      <c r="G3" s="38" t="s">
        <v>191</v>
      </c>
    </row>
    <row r="4" spans="1:19" s="4" customFormat="1" ht="8.25" customHeight="1" x14ac:dyDescent="0.2">
      <c r="A4" s="56">
        <v>1</v>
      </c>
      <c r="B4" s="56">
        <v>2</v>
      </c>
      <c r="C4" s="56">
        <v>3</v>
      </c>
      <c r="D4" s="56">
        <v>4</v>
      </c>
      <c r="E4" s="56">
        <v>5</v>
      </c>
      <c r="F4" s="56" t="s">
        <v>113</v>
      </c>
      <c r="G4" s="56" t="s">
        <v>114</v>
      </c>
    </row>
    <row r="5" spans="1:19" x14ac:dyDescent="0.2">
      <c r="A5" s="7" t="s">
        <v>125</v>
      </c>
      <c r="B5" s="7"/>
      <c r="C5" s="7"/>
      <c r="D5" s="7"/>
      <c r="E5" s="7"/>
      <c r="F5" s="7"/>
      <c r="G5" s="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15.75" x14ac:dyDescent="0.25">
      <c r="A6" s="106" t="s">
        <v>120</v>
      </c>
      <c r="B6" s="121">
        <f>SUM(B7:B11)</f>
        <v>0</v>
      </c>
      <c r="C6" s="121">
        <f t="shared" ref="C6:E6" si="0">SUM(C7:C11)</f>
        <v>0</v>
      </c>
      <c r="D6" s="121">
        <f t="shared" si="0"/>
        <v>0</v>
      </c>
      <c r="E6" s="121">
        <f t="shared" si="0"/>
        <v>0</v>
      </c>
      <c r="F6" s="123" t="str">
        <f>IFERROR(E6/B6*100,"-")</f>
        <v>-</v>
      </c>
      <c r="G6" s="123" t="str">
        <f>IFERROR(E6/D6*100,"-")</f>
        <v>-</v>
      </c>
      <c r="I6" s="137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 ht="15.75" x14ac:dyDescent="0.25">
      <c r="A7" s="55" t="s">
        <v>165</v>
      </c>
      <c r="B7" s="22">
        <v>0</v>
      </c>
      <c r="C7" s="22">
        <v>0</v>
      </c>
      <c r="D7" s="22">
        <v>0</v>
      </c>
      <c r="E7" s="22">
        <v>0</v>
      </c>
      <c r="F7" s="118" t="str">
        <f t="shared" ref="F7:F38" si="1">IFERROR(E7/B7*100,"-")</f>
        <v>-</v>
      </c>
      <c r="G7" s="118" t="str">
        <f t="shared" ref="G7:G38" si="2">IFERROR(E7/D7*100,"-")</f>
        <v>-</v>
      </c>
      <c r="I7" s="137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 x14ac:dyDescent="0.2">
      <c r="A8" s="55" t="s">
        <v>212</v>
      </c>
      <c r="B8" s="22">
        <v>0</v>
      </c>
      <c r="C8" s="22">
        <v>0</v>
      </c>
      <c r="D8" s="22">
        <v>0</v>
      </c>
      <c r="E8" s="22">
        <v>0</v>
      </c>
      <c r="F8" s="118" t="str">
        <f t="shared" si="1"/>
        <v>-</v>
      </c>
      <c r="G8" s="118" t="str">
        <f t="shared" si="2"/>
        <v>-</v>
      </c>
      <c r="I8" s="139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 x14ac:dyDescent="0.2">
      <c r="A9" s="55" t="s">
        <v>166</v>
      </c>
      <c r="B9" s="22">
        <v>0</v>
      </c>
      <c r="C9" s="22">
        <v>0</v>
      </c>
      <c r="D9" s="22">
        <v>0</v>
      </c>
      <c r="E9" s="22">
        <v>0</v>
      </c>
      <c r="F9" s="118" t="str">
        <f t="shared" si="1"/>
        <v>-</v>
      </c>
      <c r="G9" s="118" t="str">
        <f t="shared" si="2"/>
        <v>-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9" x14ac:dyDescent="0.2">
      <c r="A10" s="55" t="s">
        <v>167</v>
      </c>
      <c r="B10" s="22">
        <v>0</v>
      </c>
      <c r="C10" s="22">
        <v>0</v>
      </c>
      <c r="D10" s="22">
        <v>0</v>
      </c>
      <c r="E10" s="22">
        <v>0</v>
      </c>
      <c r="F10" s="118" t="str">
        <f t="shared" si="1"/>
        <v>-</v>
      </c>
      <c r="G10" s="118" t="str">
        <f t="shared" si="2"/>
        <v>-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x14ac:dyDescent="0.2">
      <c r="A11" s="55" t="s">
        <v>168</v>
      </c>
      <c r="B11" s="22">
        <v>0</v>
      </c>
      <c r="C11" s="22">
        <v>0</v>
      </c>
      <c r="D11" s="22">
        <v>0</v>
      </c>
      <c r="E11" s="22">
        <v>0</v>
      </c>
      <c r="F11" s="118" t="str">
        <f t="shared" si="1"/>
        <v>-</v>
      </c>
      <c r="G11" s="118" t="str">
        <f t="shared" si="2"/>
        <v>-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x14ac:dyDescent="0.2">
      <c r="A12" s="94" t="s">
        <v>121</v>
      </c>
      <c r="B12" s="121">
        <f>SUM(B13:B16)</f>
        <v>0</v>
      </c>
      <c r="C12" s="121">
        <f t="shared" ref="C12:E12" si="3">SUM(C13:C16)</f>
        <v>0</v>
      </c>
      <c r="D12" s="121">
        <f t="shared" si="3"/>
        <v>0</v>
      </c>
      <c r="E12" s="121">
        <f t="shared" si="3"/>
        <v>0</v>
      </c>
      <c r="F12" s="123" t="str">
        <f t="shared" si="1"/>
        <v>-</v>
      </c>
      <c r="G12" s="123" t="str">
        <f t="shared" si="2"/>
        <v>-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</row>
    <row r="13" spans="1:19" x14ac:dyDescent="0.2">
      <c r="A13" s="55" t="s">
        <v>169</v>
      </c>
      <c r="B13" s="22">
        <v>0</v>
      </c>
      <c r="C13" s="22">
        <v>0</v>
      </c>
      <c r="D13" s="22">
        <v>0</v>
      </c>
      <c r="E13" s="22">
        <v>0</v>
      </c>
      <c r="F13" s="118" t="str">
        <f t="shared" si="1"/>
        <v>-</v>
      </c>
      <c r="G13" s="118" t="str">
        <f t="shared" si="2"/>
        <v>-</v>
      </c>
    </row>
    <row r="14" spans="1:19" x14ac:dyDescent="0.2">
      <c r="A14" s="55" t="s">
        <v>170</v>
      </c>
      <c r="B14" s="22">
        <v>0</v>
      </c>
      <c r="C14" s="22">
        <v>0</v>
      </c>
      <c r="D14" s="22">
        <v>0</v>
      </c>
      <c r="E14" s="22">
        <v>0</v>
      </c>
      <c r="F14" s="118" t="str">
        <f t="shared" si="1"/>
        <v>-</v>
      </c>
      <c r="G14" s="118" t="str">
        <f t="shared" si="2"/>
        <v>-</v>
      </c>
    </row>
    <row r="15" spans="1:19" x14ac:dyDescent="0.2">
      <c r="A15" s="55" t="s">
        <v>171</v>
      </c>
      <c r="B15" s="22">
        <v>0</v>
      </c>
      <c r="C15" s="22">
        <v>0</v>
      </c>
      <c r="D15" s="22">
        <v>0</v>
      </c>
      <c r="E15" s="22">
        <v>0</v>
      </c>
      <c r="F15" s="118" t="str">
        <f t="shared" si="1"/>
        <v>-</v>
      </c>
      <c r="G15" s="118" t="str">
        <f t="shared" si="2"/>
        <v>-</v>
      </c>
    </row>
    <row r="16" spans="1:19" x14ac:dyDescent="0.2">
      <c r="A16" s="55" t="s">
        <v>172</v>
      </c>
      <c r="B16" s="22">
        <v>0</v>
      </c>
      <c r="C16" s="22">
        <v>0</v>
      </c>
      <c r="D16" s="22">
        <v>0</v>
      </c>
      <c r="E16" s="22">
        <v>0</v>
      </c>
      <c r="F16" s="118" t="str">
        <f t="shared" si="1"/>
        <v>-</v>
      </c>
      <c r="G16" s="118" t="str">
        <f t="shared" si="2"/>
        <v>-</v>
      </c>
    </row>
    <row r="17" spans="1:7" x14ac:dyDescent="0.2">
      <c r="A17" s="94" t="s">
        <v>122</v>
      </c>
      <c r="B17" s="121">
        <f>SUM(B18:B23)</f>
        <v>0</v>
      </c>
      <c r="C17" s="121">
        <f t="shared" ref="C17:E17" si="4">SUM(C18:C23)</f>
        <v>0</v>
      </c>
      <c r="D17" s="121">
        <f t="shared" si="4"/>
        <v>0</v>
      </c>
      <c r="E17" s="121">
        <f t="shared" si="4"/>
        <v>0</v>
      </c>
      <c r="F17" s="123" t="str">
        <f t="shared" si="1"/>
        <v>-</v>
      </c>
      <c r="G17" s="123" t="str">
        <f t="shared" si="2"/>
        <v>-</v>
      </c>
    </row>
    <row r="18" spans="1:7" x14ac:dyDescent="0.2">
      <c r="A18" s="55" t="s">
        <v>173</v>
      </c>
      <c r="B18" s="22">
        <v>0</v>
      </c>
      <c r="C18" s="22">
        <v>0</v>
      </c>
      <c r="D18" s="22">
        <v>0</v>
      </c>
      <c r="E18" s="22">
        <v>0</v>
      </c>
      <c r="F18" s="118" t="str">
        <f t="shared" si="1"/>
        <v>-</v>
      </c>
      <c r="G18" s="118" t="str">
        <f t="shared" si="2"/>
        <v>-</v>
      </c>
    </row>
    <row r="19" spans="1:7" x14ac:dyDescent="0.2">
      <c r="A19" s="55" t="s">
        <v>174</v>
      </c>
      <c r="B19" s="22">
        <v>0</v>
      </c>
      <c r="C19" s="22">
        <v>0</v>
      </c>
      <c r="D19" s="22">
        <v>0</v>
      </c>
      <c r="E19" s="22">
        <v>0</v>
      </c>
      <c r="F19" s="118" t="str">
        <f t="shared" si="1"/>
        <v>-</v>
      </c>
      <c r="G19" s="118" t="str">
        <f t="shared" si="2"/>
        <v>-</v>
      </c>
    </row>
    <row r="20" spans="1:7" x14ac:dyDescent="0.2">
      <c r="A20" s="55" t="s">
        <v>213</v>
      </c>
      <c r="B20" s="22">
        <v>0</v>
      </c>
      <c r="C20" s="22">
        <v>0</v>
      </c>
      <c r="D20" s="22">
        <v>0</v>
      </c>
      <c r="E20" s="22">
        <v>0</v>
      </c>
      <c r="F20" s="118" t="str">
        <f t="shared" si="1"/>
        <v>-</v>
      </c>
      <c r="G20" s="118" t="str">
        <f t="shared" si="2"/>
        <v>-</v>
      </c>
    </row>
    <row r="21" spans="1:7" s="5" customFormat="1" x14ac:dyDescent="0.2">
      <c r="A21" s="55" t="s">
        <v>175</v>
      </c>
      <c r="B21" s="22">
        <v>0</v>
      </c>
      <c r="C21" s="22">
        <v>0</v>
      </c>
      <c r="D21" s="22">
        <v>0</v>
      </c>
      <c r="E21" s="22">
        <v>0</v>
      </c>
      <c r="F21" s="118" t="str">
        <f t="shared" si="1"/>
        <v>-</v>
      </c>
      <c r="G21" s="118" t="str">
        <f t="shared" si="2"/>
        <v>-</v>
      </c>
    </row>
    <row r="22" spans="1:7" x14ac:dyDescent="0.2">
      <c r="A22" s="55" t="s">
        <v>176</v>
      </c>
      <c r="B22" s="22">
        <v>0</v>
      </c>
      <c r="C22" s="22">
        <v>0</v>
      </c>
      <c r="D22" s="22">
        <v>0</v>
      </c>
      <c r="E22" s="22">
        <v>0</v>
      </c>
      <c r="F22" s="118" t="str">
        <f t="shared" si="1"/>
        <v>-</v>
      </c>
      <c r="G22" s="118" t="str">
        <f t="shared" si="2"/>
        <v>-</v>
      </c>
    </row>
    <row r="23" spans="1:7" x14ac:dyDescent="0.2">
      <c r="A23" s="55" t="s">
        <v>177</v>
      </c>
      <c r="B23" s="22">
        <v>0</v>
      </c>
      <c r="C23" s="22">
        <v>0</v>
      </c>
      <c r="D23" s="22">
        <v>0</v>
      </c>
      <c r="E23" s="22">
        <v>0</v>
      </c>
      <c r="F23" s="118" t="str">
        <f t="shared" si="1"/>
        <v>-</v>
      </c>
      <c r="G23" s="118" t="str">
        <f t="shared" si="2"/>
        <v>-</v>
      </c>
    </row>
    <row r="24" spans="1:7" x14ac:dyDescent="0.2">
      <c r="A24" s="94" t="s">
        <v>123</v>
      </c>
      <c r="B24" s="121">
        <f>SUM(B25:B31)</f>
        <v>529918.34000000008</v>
      </c>
      <c r="C24" s="121">
        <f t="shared" ref="C24:E24" si="5">SUM(C25:C31)</f>
        <v>1157645</v>
      </c>
      <c r="D24" s="121">
        <f t="shared" si="5"/>
        <v>1157645</v>
      </c>
      <c r="E24" s="121">
        <f t="shared" si="5"/>
        <v>696752.46</v>
      </c>
      <c r="F24" s="123">
        <f t="shared" si="1"/>
        <v>131.48298660506822</v>
      </c>
      <c r="G24" s="123">
        <f t="shared" si="2"/>
        <v>60.187057344868244</v>
      </c>
    </row>
    <row r="25" spans="1:7" x14ac:dyDescent="0.2">
      <c r="A25" s="55" t="s">
        <v>178</v>
      </c>
      <c r="B25" s="112">
        <v>527656.80000000005</v>
      </c>
      <c r="C25" s="112">
        <v>1153715</v>
      </c>
      <c r="D25" s="112">
        <v>1153715</v>
      </c>
      <c r="E25" s="112">
        <v>696434.46</v>
      </c>
      <c r="F25" s="118">
        <f t="shared" si="1"/>
        <v>131.98625697612539</v>
      </c>
      <c r="G25" s="118">
        <f t="shared" si="2"/>
        <v>60.364514633163303</v>
      </c>
    </row>
    <row r="26" spans="1:7" x14ac:dyDescent="0.2">
      <c r="A26" s="55" t="s">
        <v>179</v>
      </c>
      <c r="B26" s="22">
        <v>0</v>
      </c>
      <c r="C26" s="22">
        <v>0</v>
      </c>
      <c r="D26" s="22">
        <v>0</v>
      </c>
      <c r="E26" s="22">
        <v>0</v>
      </c>
      <c r="F26" s="118" t="str">
        <f t="shared" si="1"/>
        <v>-</v>
      </c>
      <c r="G26" s="118" t="str">
        <f t="shared" si="2"/>
        <v>-</v>
      </c>
    </row>
    <row r="27" spans="1:7" x14ac:dyDescent="0.2">
      <c r="A27" s="55" t="s">
        <v>180</v>
      </c>
      <c r="B27" s="22">
        <v>0</v>
      </c>
      <c r="C27" s="22">
        <v>0</v>
      </c>
      <c r="D27" s="22">
        <v>0</v>
      </c>
      <c r="E27" s="22">
        <v>0</v>
      </c>
      <c r="F27" s="118" t="str">
        <f t="shared" si="1"/>
        <v>-</v>
      </c>
      <c r="G27" s="118" t="str">
        <f t="shared" si="2"/>
        <v>-</v>
      </c>
    </row>
    <row r="28" spans="1:7" x14ac:dyDescent="0.2">
      <c r="A28" s="55" t="s">
        <v>181</v>
      </c>
      <c r="B28" s="22">
        <v>0</v>
      </c>
      <c r="C28" s="22">
        <v>110</v>
      </c>
      <c r="D28" s="22">
        <v>110</v>
      </c>
      <c r="E28" s="22">
        <v>0</v>
      </c>
      <c r="F28" s="118" t="str">
        <f t="shared" si="1"/>
        <v>-</v>
      </c>
      <c r="G28" s="118">
        <f t="shared" si="2"/>
        <v>0</v>
      </c>
    </row>
    <row r="29" spans="1:7" x14ac:dyDescent="0.2">
      <c r="A29" s="55" t="s">
        <v>182</v>
      </c>
      <c r="B29" s="112">
        <v>1946.78</v>
      </c>
      <c r="C29" s="112">
        <v>3500</v>
      </c>
      <c r="D29" s="112">
        <v>3500</v>
      </c>
      <c r="E29" s="112">
        <v>0</v>
      </c>
      <c r="F29" s="118">
        <f t="shared" si="1"/>
        <v>0</v>
      </c>
      <c r="G29" s="118">
        <f t="shared" si="2"/>
        <v>0</v>
      </c>
    </row>
    <row r="30" spans="1:7" x14ac:dyDescent="0.2">
      <c r="A30" s="55" t="s">
        <v>183</v>
      </c>
      <c r="B30" s="22">
        <v>0</v>
      </c>
      <c r="C30" s="22">
        <v>0</v>
      </c>
      <c r="D30" s="22">
        <v>0</v>
      </c>
      <c r="E30" s="22">
        <v>0</v>
      </c>
      <c r="F30" s="118" t="str">
        <f t="shared" si="1"/>
        <v>-</v>
      </c>
      <c r="G30" s="118" t="str">
        <f t="shared" si="2"/>
        <v>-</v>
      </c>
    </row>
    <row r="31" spans="1:7" x14ac:dyDescent="0.2">
      <c r="A31" s="55" t="s">
        <v>184</v>
      </c>
      <c r="B31" s="22">
        <v>314.76</v>
      </c>
      <c r="C31" s="22">
        <v>320</v>
      </c>
      <c r="D31" s="22">
        <v>320</v>
      </c>
      <c r="E31" s="22">
        <v>318</v>
      </c>
      <c r="F31" s="118">
        <f t="shared" si="1"/>
        <v>101.02935569958062</v>
      </c>
      <c r="G31" s="118">
        <f t="shared" si="2"/>
        <v>99.375</v>
      </c>
    </row>
    <row r="32" spans="1:7" x14ac:dyDescent="0.2">
      <c r="A32" s="94" t="s">
        <v>124</v>
      </c>
      <c r="B32" s="121">
        <f>SUM(B33:B36)</f>
        <v>0</v>
      </c>
      <c r="C32" s="121">
        <f t="shared" ref="C32:E32" si="6">SUM(C33:C36)</f>
        <v>0</v>
      </c>
      <c r="D32" s="121">
        <f t="shared" si="6"/>
        <v>0</v>
      </c>
      <c r="E32" s="121">
        <f t="shared" si="6"/>
        <v>0</v>
      </c>
      <c r="F32" s="123" t="str">
        <f t="shared" si="1"/>
        <v>-</v>
      </c>
      <c r="G32" s="123" t="str">
        <f t="shared" si="2"/>
        <v>-</v>
      </c>
    </row>
    <row r="33" spans="1:7" x14ac:dyDescent="0.2">
      <c r="A33" s="55" t="s">
        <v>185</v>
      </c>
      <c r="B33" s="22">
        <v>0</v>
      </c>
      <c r="C33" s="22">
        <v>0</v>
      </c>
      <c r="D33" s="22">
        <v>0</v>
      </c>
      <c r="E33" s="22">
        <v>0</v>
      </c>
      <c r="F33" s="118" t="str">
        <f t="shared" si="1"/>
        <v>-</v>
      </c>
      <c r="G33" s="118" t="str">
        <f t="shared" si="2"/>
        <v>-</v>
      </c>
    </row>
    <row r="34" spans="1:7" s="5" customFormat="1" x14ac:dyDescent="0.2">
      <c r="A34" s="55" t="s">
        <v>186</v>
      </c>
      <c r="B34" s="22">
        <v>0</v>
      </c>
      <c r="C34" s="22">
        <v>0</v>
      </c>
      <c r="D34" s="22">
        <v>0</v>
      </c>
      <c r="E34" s="22">
        <v>0</v>
      </c>
      <c r="F34" s="118" t="str">
        <f t="shared" si="1"/>
        <v>-</v>
      </c>
      <c r="G34" s="118" t="str">
        <f t="shared" si="2"/>
        <v>-</v>
      </c>
    </row>
    <row r="35" spans="1:7" x14ac:dyDescent="0.2">
      <c r="A35" s="55" t="s">
        <v>187</v>
      </c>
      <c r="B35" s="22">
        <v>0</v>
      </c>
      <c r="C35" s="22">
        <v>0</v>
      </c>
      <c r="D35" s="22">
        <v>0</v>
      </c>
      <c r="E35" s="22">
        <v>0</v>
      </c>
      <c r="F35" s="118" t="str">
        <f t="shared" si="1"/>
        <v>-</v>
      </c>
      <c r="G35" s="118" t="str">
        <f t="shared" si="2"/>
        <v>-</v>
      </c>
    </row>
    <row r="36" spans="1:7" x14ac:dyDescent="0.2">
      <c r="A36" s="55" t="s">
        <v>188</v>
      </c>
      <c r="B36" s="22">
        <v>0</v>
      </c>
      <c r="C36" s="22">
        <v>0</v>
      </c>
      <c r="D36" s="22">
        <v>0</v>
      </c>
      <c r="E36" s="22">
        <v>0</v>
      </c>
      <c r="F36" s="118" t="str">
        <f t="shared" si="1"/>
        <v>-</v>
      </c>
      <c r="G36" s="118" t="str">
        <f t="shared" si="2"/>
        <v>-</v>
      </c>
    </row>
    <row r="37" spans="1:7" x14ac:dyDescent="0.2">
      <c r="B37" s="115"/>
      <c r="C37" s="115"/>
      <c r="D37" s="115"/>
      <c r="E37" s="115"/>
      <c r="F37" s="119"/>
      <c r="G37" s="119"/>
    </row>
    <row r="38" spans="1:7" x14ac:dyDescent="0.2">
      <c r="A38" s="93" t="s">
        <v>101</v>
      </c>
      <c r="B38" s="122">
        <f>B6+B12+B17+B24+B32</f>
        <v>529918.34000000008</v>
      </c>
      <c r="C38" s="122">
        <f t="shared" ref="C38:E38" si="7">C6+C12+C17+C24+C32</f>
        <v>1157645</v>
      </c>
      <c r="D38" s="122">
        <f t="shared" si="7"/>
        <v>1157645</v>
      </c>
      <c r="E38" s="122">
        <f t="shared" si="7"/>
        <v>696752.46</v>
      </c>
      <c r="F38" s="124">
        <f t="shared" si="1"/>
        <v>131.48298660506822</v>
      </c>
      <c r="G38" s="124">
        <f t="shared" si="2"/>
        <v>60.187057344868244</v>
      </c>
    </row>
    <row r="40" spans="1:7" x14ac:dyDescent="0.2">
      <c r="B40" s="70"/>
      <c r="C40" s="70"/>
      <c r="D40" s="70"/>
      <c r="E40" s="70"/>
      <c r="F40" s="70"/>
      <c r="G40" s="70"/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"/>
  <sheetViews>
    <sheetView showGridLines="0" zoomScaleNormal="100" workbookViewId="0">
      <selection activeCell="I18" sqref="I18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1" bestFit="1" customWidth="1"/>
    <col min="7" max="7" width="10" style="1" bestFit="1" customWidth="1"/>
    <col min="8" max="16384" width="9.140625" style="1"/>
  </cols>
  <sheetData>
    <row r="1" spans="1:16" s="129" customFormat="1" ht="15.75" x14ac:dyDescent="0.25">
      <c r="A1" s="135" t="s">
        <v>102</v>
      </c>
      <c r="G1" s="136"/>
    </row>
    <row r="3" spans="1:16" s="129" customFormat="1" ht="15.75" x14ac:dyDescent="0.25">
      <c r="A3" s="178" t="s">
        <v>262</v>
      </c>
      <c r="B3" s="178"/>
      <c r="C3" s="178"/>
      <c r="D3" s="178"/>
      <c r="E3" s="178"/>
      <c r="F3" s="178"/>
      <c r="G3" s="178"/>
    </row>
    <row r="4" spans="1:16" x14ac:dyDescent="0.2">
      <c r="A4" s="46"/>
      <c r="B4" s="46"/>
      <c r="C4" s="46"/>
      <c r="D4" s="46"/>
      <c r="E4" s="46"/>
      <c r="F4" s="46"/>
      <c r="G4" s="46"/>
    </row>
    <row r="5" spans="1:16" ht="38.25" x14ac:dyDescent="0.2">
      <c r="A5" s="58" t="s">
        <v>126</v>
      </c>
      <c r="B5" s="29" t="str">
        <f>'Sažetak '!B13</f>
        <v>Ostvarenje / izvršenje 
01.01.-30.06.'24.</v>
      </c>
      <c r="C5" s="29" t="str">
        <f>'Sažetak '!C13</f>
        <v>Izvorni plan 
2025.</v>
      </c>
      <c r="D5" s="29" t="str">
        <f>'Sažetak '!D13</f>
        <v>Tekući plan 
2025.</v>
      </c>
      <c r="E5" s="29" t="str">
        <f>'Sažetak '!E13</f>
        <v>Ostvarenje / izvršenje 
01.01.-30.06.'25.</v>
      </c>
      <c r="F5" s="38" t="s">
        <v>190</v>
      </c>
      <c r="G5" s="38" t="s">
        <v>191</v>
      </c>
    </row>
    <row r="6" spans="1:16" s="4" customFormat="1" ht="11.25" x14ac:dyDescent="0.2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 t="s">
        <v>113</v>
      </c>
      <c r="G6" s="56" t="s">
        <v>114</v>
      </c>
    </row>
    <row r="7" spans="1:16" x14ac:dyDescent="0.2">
      <c r="A7" s="7" t="s">
        <v>103</v>
      </c>
      <c r="B7" s="48"/>
      <c r="C7" s="48"/>
      <c r="D7" s="48"/>
      <c r="E7" s="48"/>
      <c r="F7" s="49"/>
      <c r="G7" s="98"/>
    </row>
    <row r="8" spans="1:16" ht="15.75" x14ac:dyDescent="0.25">
      <c r="A8" s="54" t="s">
        <v>104</v>
      </c>
      <c r="B8" s="111">
        <f>B9+B11</f>
        <v>0</v>
      </c>
      <c r="C8" s="111">
        <f t="shared" ref="C8:E8" si="0">C9+C11</f>
        <v>0</v>
      </c>
      <c r="D8" s="111">
        <f t="shared" si="0"/>
        <v>0</v>
      </c>
      <c r="E8" s="111">
        <f t="shared" si="0"/>
        <v>0</v>
      </c>
      <c r="F8" s="117" t="str">
        <f>IFERROR(E8/B8*100,"-")</f>
        <v>-</v>
      </c>
      <c r="G8" s="117" t="str">
        <f>IFERROR(E8/D8*100,"-")</f>
        <v>-</v>
      </c>
      <c r="I8" s="137"/>
      <c r="J8" s="96"/>
      <c r="K8" s="96"/>
      <c r="L8" s="96"/>
      <c r="M8" s="96"/>
      <c r="N8" s="96"/>
      <c r="O8" s="96"/>
      <c r="P8" s="96"/>
    </row>
    <row r="9" spans="1:16" ht="26.25" x14ac:dyDescent="0.25">
      <c r="A9" s="50" t="s">
        <v>189</v>
      </c>
      <c r="B9" s="111">
        <f>B10</f>
        <v>0</v>
      </c>
      <c r="C9" s="111">
        <f t="shared" ref="C9:E9" si="1">C10</f>
        <v>0</v>
      </c>
      <c r="D9" s="111">
        <f t="shared" si="1"/>
        <v>0</v>
      </c>
      <c r="E9" s="111">
        <f t="shared" si="1"/>
        <v>0</v>
      </c>
      <c r="F9" s="117" t="str">
        <f t="shared" ref="F9:F24" si="2">IFERROR(E9/B9*100,"-")</f>
        <v>-</v>
      </c>
      <c r="G9" s="117" t="str">
        <f t="shared" ref="G9:G24" si="3">IFERROR(E9/D9*100,"-")</f>
        <v>-</v>
      </c>
      <c r="I9" s="137"/>
      <c r="J9" s="96"/>
      <c r="K9" s="96"/>
      <c r="L9" s="96"/>
      <c r="M9" s="96"/>
      <c r="N9" s="96"/>
      <c r="O9" s="96"/>
      <c r="P9" s="96"/>
    </row>
    <row r="10" spans="1:16" s="5" customFormat="1" x14ac:dyDescent="0.2">
      <c r="A10" s="51" t="s">
        <v>195</v>
      </c>
      <c r="B10" s="22">
        <v>0</v>
      </c>
      <c r="C10" s="22">
        <v>0</v>
      </c>
      <c r="D10" s="22">
        <v>0</v>
      </c>
      <c r="E10" s="22">
        <v>0</v>
      </c>
      <c r="F10" s="118" t="str">
        <f t="shared" si="2"/>
        <v>-</v>
      </c>
      <c r="G10" s="117" t="str">
        <f t="shared" si="3"/>
        <v>-</v>
      </c>
      <c r="I10" s="139"/>
      <c r="J10" s="142"/>
      <c r="K10" s="142"/>
      <c r="L10" s="142"/>
      <c r="M10" s="142"/>
      <c r="N10" s="142"/>
      <c r="O10" s="142"/>
      <c r="P10" s="142"/>
    </row>
    <row r="11" spans="1:16" s="5" customFormat="1" ht="25.5" x14ac:dyDescent="0.2">
      <c r="A11" s="50" t="s">
        <v>105</v>
      </c>
      <c r="B11" s="111">
        <f>B12</f>
        <v>0</v>
      </c>
      <c r="C11" s="111">
        <f t="shared" ref="C11:E11" si="4">C12</f>
        <v>0</v>
      </c>
      <c r="D11" s="111">
        <f t="shared" si="4"/>
        <v>0</v>
      </c>
      <c r="E11" s="111">
        <f t="shared" si="4"/>
        <v>0</v>
      </c>
      <c r="F11" s="117" t="str">
        <f t="shared" si="2"/>
        <v>-</v>
      </c>
      <c r="G11" s="117" t="str">
        <f t="shared" si="3"/>
        <v>-</v>
      </c>
      <c r="I11" s="142"/>
      <c r="J11" s="142"/>
      <c r="K11" s="142"/>
      <c r="L11" s="142"/>
      <c r="M11" s="142"/>
      <c r="N11" s="142"/>
      <c r="O11" s="142"/>
      <c r="P11" s="142"/>
    </row>
    <row r="12" spans="1:16" x14ac:dyDescent="0.2">
      <c r="A12" s="51" t="s">
        <v>196</v>
      </c>
      <c r="B12" s="22">
        <v>0</v>
      </c>
      <c r="C12" s="22">
        <v>0</v>
      </c>
      <c r="D12" s="22">
        <v>0</v>
      </c>
      <c r="E12" s="22">
        <v>0</v>
      </c>
      <c r="F12" s="118" t="str">
        <f t="shared" si="2"/>
        <v>-</v>
      </c>
      <c r="G12" s="117" t="str">
        <f t="shared" si="3"/>
        <v>-</v>
      </c>
    </row>
    <row r="13" spans="1:16" x14ac:dyDescent="0.2">
      <c r="A13" s="51"/>
      <c r="B13" s="112"/>
      <c r="C13" s="112"/>
      <c r="D13" s="112"/>
      <c r="E13" s="112"/>
      <c r="F13" s="118"/>
      <c r="G13" s="117"/>
    </row>
    <row r="14" spans="1:16" x14ac:dyDescent="0.2">
      <c r="A14" s="60" t="s">
        <v>106</v>
      </c>
      <c r="B14" s="114">
        <f>B8</f>
        <v>0</v>
      </c>
      <c r="C14" s="114">
        <f t="shared" ref="C14:E14" si="5">C8</f>
        <v>0</v>
      </c>
      <c r="D14" s="114">
        <f t="shared" si="5"/>
        <v>0</v>
      </c>
      <c r="E14" s="114">
        <f t="shared" si="5"/>
        <v>0</v>
      </c>
      <c r="F14" s="102" t="str">
        <f t="shared" si="2"/>
        <v>-</v>
      </c>
      <c r="G14" s="102" t="str">
        <f t="shared" si="3"/>
        <v>-</v>
      </c>
    </row>
    <row r="15" spans="1:16" x14ac:dyDescent="0.2">
      <c r="A15" s="55"/>
      <c r="B15" s="115"/>
      <c r="C15" s="115"/>
      <c r="D15" s="115"/>
      <c r="E15" s="115"/>
      <c r="F15" s="119"/>
      <c r="G15" s="120"/>
    </row>
    <row r="16" spans="1:16" x14ac:dyDescent="0.2">
      <c r="A16" s="7" t="s">
        <v>107</v>
      </c>
      <c r="B16" s="110"/>
      <c r="C16" s="110"/>
      <c r="D16" s="110"/>
      <c r="E16" s="110"/>
      <c r="F16" s="116" t="str">
        <f t="shared" si="2"/>
        <v>-</v>
      </c>
      <c r="G16" s="116" t="str">
        <f t="shared" si="3"/>
        <v>-</v>
      </c>
    </row>
    <row r="17" spans="1:7" x14ac:dyDescent="0.2">
      <c r="A17" s="54" t="s">
        <v>108</v>
      </c>
      <c r="B17" s="111">
        <f>B18+B20</f>
        <v>0</v>
      </c>
      <c r="C17" s="111">
        <f t="shared" ref="C17:E17" si="6">C18+C20</f>
        <v>0</v>
      </c>
      <c r="D17" s="111">
        <f t="shared" si="6"/>
        <v>0</v>
      </c>
      <c r="E17" s="111">
        <f t="shared" si="6"/>
        <v>0</v>
      </c>
      <c r="F17" s="117" t="str">
        <f t="shared" si="2"/>
        <v>-</v>
      </c>
      <c r="G17" s="117" t="str">
        <f t="shared" si="3"/>
        <v>-</v>
      </c>
    </row>
    <row r="18" spans="1:7" ht="25.5" x14ac:dyDescent="0.2">
      <c r="A18" s="50" t="s">
        <v>214</v>
      </c>
      <c r="B18" s="111">
        <f>B19</f>
        <v>0</v>
      </c>
      <c r="C18" s="111">
        <f t="shared" ref="C18:E18" si="7">C19</f>
        <v>0</v>
      </c>
      <c r="D18" s="111">
        <f t="shared" si="7"/>
        <v>0</v>
      </c>
      <c r="E18" s="111">
        <f t="shared" si="7"/>
        <v>0</v>
      </c>
      <c r="F18" s="117" t="str">
        <f t="shared" si="2"/>
        <v>-</v>
      </c>
      <c r="G18" s="117" t="str">
        <f t="shared" si="3"/>
        <v>-</v>
      </c>
    </row>
    <row r="19" spans="1:7" x14ac:dyDescent="0.2">
      <c r="A19" s="51" t="s">
        <v>215</v>
      </c>
      <c r="B19" s="22">
        <v>0</v>
      </c>
      <c r="C19" s="22">
        <v>0</v>
      </c>
      <c r="D19" s="22">
        <v>0</v>
      </c>
      <c r="E19" s="22">
        <v>0</v>
      </c>
      <c r="F19" s="118" t="str">
        <f t="shared" si="2"/>
        <v>-</v>
      </c>
      <c r="G19" s="117" t="str">
        <f t="shared" si="3"/>
        <v>-</v>
      </c>
    </row>
    <row r="20" spans="1:7" s="5" customFormat="1" ht="25.5" x14ac:dyDescent="0.2">
      <c r="A20" s="50" t="s">
        <v>109</v>
      </c>
      <c r="B20" s="111">
        <f>B21+B22</f>
        <v>0</v>
      </c>
      <c r="C20" s="111">
        <f t="shared" ref="C20:E20" si="8">C21+C22</f>
        <v>0</v>
      </c>
      <c r="D20" s="111">
        <f t="shared" si="8"/>
        <v>0</v>
      </c>
      <c r="E20" s="111">
        <f t="shared" si="8"/>
        <v>0</v>
      </c>
      <c r="F20" s="117" t="str">
        <f t="shared" si="2"/>
        <v>-</v>
      </c>
      <c r="G20" s="117" t="str">
        <f t="shared" si="3"/>
        <v>-</v>
      </c>
    </row>
    <row r="21" spans="1:7" ht="25.5" x14ac:dyDescent="0.2">
      <c r="A21" s="51" t="s">
        <v>110</v>
      </c>
      <c r="B21" s="22">
        <v>0</v>
      </c>
      <c r="C21" s="22">
        <v>0</v>
      </c>
      <c r="D21" s="22">
        <v>0</v>
      </c>
      <c r="E21" s="22">
        <v>0</v>
      </c>
      <c r="F21" s="118" t="str">
        <f t="shared" si="2"/>
        <v>-</v>
      </c>
      <c r="G21" s="117" t="str">
        <f t="shared" si="3"/>
        <v>-</v>
      </c>
    </row>
    <row r="22" spans="1:7" ht="25.5" x14ac:dyDescent="0.2">
      <c r="A22" s="51" t="s">
        <v>247</v>
      </c>
      <c r="B22" s="22">
        <v>0</v>
      </c>
      <c r="C22" s="22">
        <v>0</v>
      </c>
      <c r="D22" s="22">
        <v>0</v>
      </c>
      <c r="E22" s="22">
        <v>0</v>
      </c>
      <c r="F22" s="118" t="str">
        <f t="shared" si="2"/>
        <v>-</v>
      </c>
      <c r="G22" s="117" t="str">
        <f t="shared" si="3"/>
        <v>-</v>
      </c>
    </row>
    <row r="23" spans="1:7" x14ac:dyDescent="0.2">
      <c r="A23" s="51"/>
      <c r="B23" s="112"/>
      <c r="C23" s="112"/>
      <c r="D23" s="112"/>
      <c r="E23" s="112"/>
      <c r="F23" s="118"/>
      <c r="G23" s="118"/>
    </row>
    <row r="24" spans="1:7" x14ac:dyDescent="0.2">
      <c r="A24" s="60" t="s">
        <v>111</v>
      </c>
      <c r="B24" s="114">
        <f>B17</f>
        <v>0</v>
      </c>
      <c r="C24" s="114">
        <f t="shared" ref="C24:E24" si="9">C17</f>
        <v>0</v>
      </c>
      <c r="D24" s="114">
        <f t="shared" si="9"/>
        <v>0</v>
      </c>
      <c r="E24" s="114">
        <f t="shared" si="9"/>
        <v>0</v>
      </c>
      <c r="F24" s="102" t="str">
        <f t="shared" si="2"/>
        <v>-</v>
      </c>
      <c r="G24" s="102" t="str">
        <f t="shared" si="3"/>
        <v>-</v>
      </c>
    </row>
    <row r="25" spans="1:7" x14ac:dyDescent="0.2">
      <c r="B25" s="70"/>
      <c r="C25" s="70"/>
      <c r="D25" s="70"/>
      <c r="E25" s="70"/>
    </row>
    <row r="28" spans="1:7" x14ac:dyDescent="0.2">
      <c r="B28" s="70"/>
      <c r="C28" s="70"/>
      <c r="D28" s="70"/>
      <c r="E28" s="70"/>
      <c r="F28" s="70"/>
      <c r="G28" s="70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showGridLines="0" zoomScaleNormal="100" workbookViewId="0">
      <selection activeCell="G14" sqref="G14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45" bestFit="1" customWidth="1"/>
    <col min="7" max="7" width="10" style="45" bestFit="1" customWidth="1"/>
    <col min="8" max="16384" width="9.140625" style="1"/>
  </cols>
  <sheetData>
    <row r="1" spans="1:16" s="129" customFormat="1" ht="15.75" x14ac:dyDescent="0.25">
      <c r="A1" s="178" t="s">
        <v>266</v>
      </c>
      <c r="B1" s="178"/>
      <c r="C1" s="178"/>
      <c r="D1" s="178"/>
      <c r="E1" s="178"/>
      <c r="F1" s="178"/>
      <c r="G1" s="178"/>
    </row>
    <row r="2" spans="1:16" x14ac:dyDescent="0.2">
      <c r="A2" s="46"/>
      <c r="B2" s="46"/>
      <c r="C2" s="46"/>
      <c r="D2" s="46"/>
      <c r="E2" s="46"/>
      <c r="F2" s="64"/>
      <c r="G2" s="64"/>
    </row>
    <row r="3" spans="1:16" ht="38.25" x14ac:dyDescent="0.2">
      <c r="A3" s="58" t="s">
        <v>116</v>
      </c>
      <c r="B3" s="29" t="str">
        <f>'Sažetak '!B13</f>
        <v>Ostvarenje / izvršenje 
01.01.-30.06.'24.</v>
      </c>
      <c r="C3" s="29" t="str">
        <f>'Sažetak '!C13</f>
        <v>Izvorni plan 
2025.</v>
      </c>
      <c r="D3" s="29" t="str">
        <f>'Sažetak '!D13</f>
        <v>Tekući plan 
2025.</v>
      </c>
      <c r="E3" s="29" t="str">
        <f>'Sažetak '!E13</f>
        <v>Ostvarenje / izvršenje 
01.01.-30.06.'25.</v>
      </c>
      <c r="F3" s="38" t="s">
        <v>190</v>
      </c>
      <c r="G3" s="38" t="s">
        <v>191</v>
      </c>
    </row>
    <row r="4" spans="1:16" s="4" customFormat="1" ht="11.25" x14ac:dyDescent="0.2">
      <c r="A4" s="56">
        <v>1</v>
      </c>
      <c r="B4" s="56">
        <v>2</v>
      </c>
      <c r="C4" s="56">
        <v>3</v>
      </c>
      <c r="D4" s="56">
        <v>4</v>
      </c>
      <c r="E4" s="56">
        <v>5</v>
      </c>
      <c r="F4" s="65" t="s">
        <v>113</v>
      </c>
      <c r="G4" s="65" t="s">
        <v>114</v>
      </c>
    </row>
    <row r="5" spans="1:16" ht="18.75" customHeight="1" x14ac:dyDescent="0.2">
      <c r="A5" s="7" t="s">
        <v>127</v>
      </c>
      <c r="B5" s="7"/>
      <c r="C5" s="7"/>
      <c r="D5" s="7"/>
      <c r="E5" s="7"/>
      <c r="F5" s="44"/>
      <c r="G5" s="44"/>
      <c r="I5" s="96"/>
      <c r="J5" s="96"/>
      <c r="K5" s="96"/>
      <c r="L5" s="96"/>
      <c r="M5" s="96"/>
      <c r="N5" s="96"/>
      <c r="O5" s="96"/>
      <c r="P5" s="96"/>
    </row>
    <row r="6" spans="1:16" ht="15.75" x14ac:dyDescent="0.25">
      <c r="A6" s="50" t="s">
        <v>159</v>
      </c>
      <c r="B6" s="62">
        <f>B7</f>
        <v>0</v>
      </c>
      <c r="C6" s="62">
        <f t="shared" ref="C6:E6" si="0">C7</f>
        <v>0</v>
      </c>
      <c r="D6" s="62">
        <f t="shared" si="0"/>
        <v>0</v>
      </c>
      <c r="E6" s="62">
        <f t="shared" si="0"/>
        <v>0</v>
      </c>
      <c r="F6" s="6" t="str">
        <f>IFERROR(E6/B6*100,"-")</f>
        <v>-</v>
      </c>
      <c r="G6" s="6" t="str">
        <f>IFERROR(E6/D6*100,"-")</f>
        <v>-</v>
      </c>
      <c r="H6" s="96"/>
      <c r="I6" s="137"/>
      <c r="J6" s="96"/>
      <c r="K6" s="96"/>
      <c r="L6" s="96"/>
      <c r="M6" s="96"/>
      <c r="N6" s="96"/>
      <c r="O6" s="96"/>
      <c r="P6" s="96"/>
    </row>
    <row r="7" spans="1:16" ht="15.75" x14ac:dyDescent="0.25">
      <c r="A7" s="51" t="s">
        <v>147</v>
      </c>
      <c r="B7" s="108">
        <v>0</v>
      </c>
      <c r="C7" s="108">
        <v>0</v>
      </c>
      <c r="D7" s="108">
        <v>0</v>
      </c>
      <c r="E7" s="108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  <c r="I7" s="137"/>
      <c r="J7" s="96"/>
      <c r="K7" s="96"/>
      <c r="L7" s="96"/>
      <c r="M7" s="96"/>
      <c r="N7" s="96"/>
      <c r="O7" s="96"/>
      <c r="P7" s="96"/>
    </row>
    <row r="8" spans="1:16" x14ac:dyDescent="0.2">
      <c r="A8" s="50" t="s">
        <v>161</v>
      </c>
      <c r="B8" s="62">
        <f>B9</f>
        <v>0</v>
      </c>
      <c r="C8" s="62">
        <f t="shared" ref="C8:E8" si="3">C9</f>
        <v>0</v>
      </c>
      <c r="D8" s="62">
        <f t="shared" si="3"/>
        <v>0</v>
      </c>
      <c r="E8" s="62">
        <f t="shared" si="3"/>
        <v>0</v>
      </c>
      <c r="F8" s="6" t="str">
        <f t="shared" si="1"/>
        <v>-</v>
      </c>
      <c r="G8" s="6" t="str">
        <f t="shared" si="2"/>
        <v>-</v>
      </c>
      <c r="I8" s="139"/>
      <c r="J8" s="96"/>
      <c r="K8" s="96"/>
      <c r="L8" s="96"/>
      <c r="M8" s="96"/>
      <c r="N8" s="96"/>
      <c r="O8" s="96"/>
      <c r="P8" s="96"/>
    </row>
    <row r="9" spans="1:16" x14ac:dyDescent="0.2">
      <c r="A9" s="51" t="s">
        <v>150</v>
      </c>
      <c r="B9" s="108">
        <v>0</v>
      </c>
      <c r="C9" s="108">
        <v>0</v>
      </c>
      <c r="D9" s="108">
        <v>0</v>
      </c>
      <c r="E9" s="108">
        <v>0</v>
      </c>
      <c r="F9" s="12" t="str">
        <f t="shared" si="1"/>
        <v>-</v>
      </c>
      <c r="G9" s="12" t="str">
        <f t="shared" si="2"/>
        <v>-</v>
      </c>
    </row>
    <row r="10" spans="1:16" x14ac:dyDescent="0.2">
      <c r="A10" s="50" t="s">
        <v>164</v>
      </c>
      <c r="B10" s="62">
        <f>B11</f>
        <v>0</v>
      </c>
      <c r="C10" s="62">
        <f t="shared" ref="C10:E10" si="4">C11</f>
        <v>0</v>
      </c>
      <c r="D10" s="62">
        <f t="shared" si="4"/>
        <v>0</v>
      </c>
      <c r="E10" s="62">
        <f t="shared" si="4"/>
        <v>0</v>
      </c>
      <c r="F10" s="6" t="str">
        <f t="shared" si="1"/>
        <v>-</v>
      </c>
      <c r="G10" s="6" t="str">
        <f t="shared" si="2"/>
        <v>-</v>
      </c>
    </row>
    <row r="11" spans="1:16" x14ac:dyDescent="0.2">
      <c r="A11" s="51" t="s">
        <v>149</v>
      </c>
      <c r="B11" s="108">
        <v>0</v>
      </c>
      <c r="C11" s="108">
        <v>0</v>
      </c>
      <c r="D11" s="108">
        <v>0</v>
      </c>
      <c r="E11" s="108">
        <v>0</v>
      </c>
      <c r="F11" s="12" t="str">
        <f t="shared" si="1"/>
        <v>-</v>
      </c>
      <c r="G11" s="12" t="str">
        <f t="shared" si="2"/>
        <v>-</v>
      </c>
    </row>
    <row r="12" spans="1:16" x14ac:dyDescent="0.2">
      <c r="A12" s="51"/>
      <c r="B12" s="14"/>
      <c r="C12" s="14"/>
      <c r="D12" s="14"/>
      <c r="E12" s="14"/>
      <c r="F12" s="12"/>
      <c r="G12" s="12"/>
    </row>
    <row r="13" spans="1:16" x14ac:dyDescent="0.2">
      <c r="A13" s="60" t="s">
        <v>106</v>
      </c>
      <c r="B13" s="63">
        <f>B6+B8+B10</f>
        <v>0</v>
      </c>
      <c r="C13" s="63">
        <f t="shared" ref="C13:E13" si="5">C6+C8+C10</f>
        <v>0</v>
      </c>
      <c r="D13" s="63">
        <f t="shared" si="5"/>
        <v>0</v>
      </c>
      <c r="E13" s="63">
        <f t="shared" si="5"/>
        <v>0</v>
      </c>
      <c r="F13" s="97" t="str">
        <f t="shared" si="1"/>
        <v>-</v>
      </c>
      <c r="G13" s="97" t="str">
        <f t="shared" si="2"/>
        <v>-</v>
      </c>
    </row>
    <row r="14" spans="1:16" x14ac:dyDescent="0.2">
      <c r="B14" s="109"/>
      <c r="C14" s="109"/>
      <c r="D14" s="109"/>
      <c r="E14" s="109"/>
    </row>
    <row r="15" spans="1:16" x14ac:dyDescent="0.2">
      <c r="B15" s="109"/>
      <c r="C15" s="109"/>
      <c r="D15" s="109"/>
      <c r="E15" s="109"/>
    </row>
    <row r="16" spans="1:16" ht="17.25" customHeight="1" x14ac:dyDescent="0.2">
      <c r="A16" s="7" t="s">
        <v>128</v>
      </c>
      <c r="B16" s="125"/>
      <c r="C16" s="125"/>
      <c r="D16" s="125"/>
      <c r="E16" s="125"/>
      <c r="F16" s="99"/>
      <c r="G16" s="99"/>
    </row>
    <row r="17" spans="1:7" x14ac:dyDescent="0.2">
      <c r="A17" s="50" t="s">
        <v>159</v>
      </c>
      <c r="B17" s="62">
        <f>B18</f>
        <v>0</v>
      </c>
      <c r="C17" s="62">
        <f t="shared" ref="C17:E17" si="6">C18</f>
        <v>0</v>
      </c>
      <c r="D17" s="62">
        <f t="shared" si="6"/>
        <v>0</v>
      </c>
      <c r="E17" s="62">
        <f t="shared" si="6"/>
        <v>0</v>
      </c>
      <c r="F17" s="6" t="str">
        <f t="shared" ref="F17:F23" si="7">IFERROR(E17/B17*100,"-")</f>
        <v>-</v>
      </c>
      <c r="G17" s="6" t="str">
        <f t="shared" ref="G17:G23" si="8">IFERROR(E17/D17*100,"-")</f>
        <v>-</v>
      </c>
    </row>
    <row r="18" spans="1:7" x14ac:dyDescent="0.2">
      <c r="A18" s="51" t="s">
        <v>147</v>
      </c>
      <c r="B18" s="108">
        <v>0</v>
      </c>
      <c r="C18" s="108">
        <v>0</v>
      </c>
      <c r="D18" s="108">
        <v>0</v>
      </c>
      <c r="E18" s="108">
        <v>0</v>
      </c>
      <c r="F18" s="12" t="str">
        <f t="shared" si="7"/>
        <v>-</v>
      </c>
      <c r="G18" s="12" t="str">
        <f t="shared" si="8"/>
        <v>-</v>
      </c>
    </row>
    <row r="19" spans="1:7" x14ac:dyDescent="0.2">
      <c r="A19" s="50" t="s">
        <v>161</v>
      </c>
      <c r="B19" s="62">
        <f>B20+B21</f>
        <v>0</v>
      </c>
      <c r="C19" s="62">
        <f t="shared" ref="C19:E19" si="9">C20+C21</f>
        <v>0</v>
      </c>
      <c r="D19" s="62">
        <f t="shared" si="9"/>
        <v>0</v>
      </c>
      <c r="E19" s="62">
        <f t="shared" si="9"/>
        <v>0</v>
      </c>
      <c r="F19" s="6" t="str">
        <f t="shared" si="7"/>
        <v>-</v>
      </c>
      <c r="G19" s="6" t="str">
        <f t="shared" si="8"/>
        <v>-</v>
      </c>
    </row>
    <row r="20" spans="1:7" x14ac:dyDescent="0.2">
      <c r="A20" s="51" t="s">
        <v>150</v>
      </c>
      <c r="B20" s="108">
        <v>0</v>
      </c>
      <c r="C20" s="108">
        <v>0</v>
      </c>
      <c r="D20" s="108">
        <v>0</v>
      </c>
      <c r="E20" s="108">
        <v>0</v>
      </c>
      <c r="F20" s="12" t="str">
        <f t="shared" si="7"/>
        <v>-</v>
      </c>
      <c r="G20" s="12" t="str">
        <f t="shared" si="8"/>
        <v>-</v>
      </c>
    </row>
    <row r="21" spans="1:7" x14ac:dyDescent="0.2">
      <c r="A21" s="51" t="s">
        <v>153</v>
      </c>
      <c r="B21" s="108">
        <v>0</v>
      </c>
      <c r="C21" s="108">
        <v>0</v>
      </c>
      <c r="D21" s="108">
        <v>0</v>
      </c>
      <c r="E21" s="108">
        <v>0</v>
      </c>
      <c r="F21" s="12" t="str">
        <f t="shared" si="7"/>
        <v>-</v>
      </c>
      <c r="G21" s="12" t="str">
        <f t="shared" si="8"/>
        <v>-</v>
      </c>
    </row>
    <row r="22" spans="1:7" x14ac:dyDescent="0.2">
      <c r="A22" s="51"/>
      <c r="B22" s="14"/>
      <c r="C22" s="14"/>
      <c r="D22" s="14"/>
      <c r="E22" s="14"/>
      <c r="F22" s="13"/>
      <c r="G22" s="12"/>
    </row>
    <row r="23" spans="1:7" x14ac:dyDescent="0.2">
      <c r="A23" s="60" t="s">
        <v>111</v>
      </c>
      <c r="B23" s="63">
        <f>B17+B19</f>
        <v>0</v>
      </c>
      <c r="C23" s="63">
        <f t="shared" ref="C23:E23" si="10">C17+C19</f>
        <v>0</v>
      </c>
      <c r="D23" s="63">
        <f t="shared" si="10"/>
        <v>0</v>
      </c>
      <c r="E23" s="63">
        <f t="shared" si="10"/>
        <v>0</v>
      </c>
      <c r="F23" s="97" t="str">
        <f t="shared" si="7"/>
        <v>-</v>
      </c>
      <c r="G23" s="97" t="str">
        <f t="shared" si="8"/>
        <v>-</v>
      </c>
    </row>
    <row r="24" spans="1:7" x14ac:dyDescent="0.2">
      <c r="A24" s="51"/>
      <c r="B24" s="11"/>
      <c r="C24" s="11"/>
      <c r="D24" s="11"/>
      <c r="E24" s="11"/>
      <c r="F24" s="12"/>
      <c r="G24" s="12"/>
    </row>
    <row r="25" spans="1:7" x14ac:dyDescent="0.2">
      <c r="A25" s="54"/>
      <c r="B25" s="62"/>
      <c r="C25" s="62"/>
      <c r="D25" s="62"/>
      <c r="E25" s="62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8"/>
  <sheetViews>
    <sheetView topLeftCell="A133" zoomScaleNormal="100" workbookViewId="0">
      <selection activeCell="A148" sqref="A148:E148"/>
    </sheetView>
  </sheetViews>
  <sheetFormatPr defaultRowHeight="15" x14ac:dyDescent="0.25"/>
  <cols>
    <col min="1" max="1" width="88.85546875" customWidth="1"/>
    <col min="2" max="4" width="18.85546875" customWidth="1"/>
    <col min="5" max="5" width="12.140625" style="34" bestFit="1" customWidth="1"/>
  </cols>
  <sheetData>
    <row r="1" spans="1:7" ht="19.5" x14ac:dyDescent="0.3">
      <c r="A1" s="171" t="s">
        <v>138</v>
      </c>
      <c r="B1" s="171"/>
      <c r="C1" s="171"/>
      <c r="D1" s="171"/>
      <c r="E1" s="171"/>
    </row>
    <row r="2" spans="1:7" ht="19.5" x14ac:dyDescent="0.3">
      <c r="A2" s="103"/>
      <c r="B2" s="103"/>
      <c r="C2" s="103"/>
      <c r="D2" s="103"/>
      <c r="E2" s="33"/>
    </row>
    <row r="3" spans="1:7" ht="15.75" x14ac:dyDescent="0.25">
      <c r="A3" s="174" t="s">
        <v>139</v>
      </c>
      <c r="B3" s="174"/>
      <c r="C3" s="174"/>
      <c r="D3" s="174"/>
      <c r="E3" s="174"/>
    </row>
    <row r="4" spans="1:7" x14ac:dyDescent="0.25">
      <c r="A4" s="31"/>
      <c r="B4" s="31"/>
      <c r="C4" s="31"/>
      <c r="D4" s="31"/>
      <c r="E4" s="32"/>
    </row>
    <row r="5" spans="1:7" ht="15.75" x14ac:dyDescent="0.25">
      <c r="A5" s="179" t="s">
        <v>268</v>
      </c>
      <c r="B5" s="179"/>
      <c r="C5" s="179"/>
      <c r="D5" s="179"/>
      <c r="E5" s="179"/>
    </row>
    <row r="6" spans="1:7" x14ac:dyDescent="0.25">
      <c r="A6" s="31"/>
      <c r="B6" s="31"/>
      <c r="C6" s="31"/>
      <c r="D6" s="31"/>
      <c r="E6" s="32"/>
    </row>
    <row r="7" spans="1:7" s="129" customFormat="1" ht="15.75" x14ac:dyDescent="0.25">
      <c r="A7" s="178" t="s">
        <v>263</v>
      </c>
      <c r="B7" s="178"/>
      <c r="C7" s="178"/>
      <c r="D7" s="178"/>
      <c r="E7" s="178"/>
      <c r="F7" s="178"/>
      <c r="G7" s="178"/>
    </row>
    <row r="8" spans="1:7" x14ac:dyDescent="0.25">
      <c r="A8" s="31"/>
      <c r="B8" s="31"/>
      <c r="C8" s="31"/>
      <c r="D8" s="31"/>
      <c r="E8" s="32"/>
    </row>
    <row r="9" spans="1:7" s="1" customFormat="1" ht="25.5" x14ac:dyDescent="0.2">
      <c r="A9" s="29" t="s">
        <v>264</v>
      </c>
      <c r="B9" s="29" t="str">
        <f>'Sažetak '!C13</f>
        <v>Izvorni plan 
2025.</v>
      </c>
      <c r="C9" s="29" t="str">
        <f>'Sažetak '!D13</f>
        <v>Tekući plan 
2025.</v>
      </c>
      <c r="D9" s="29" t="str">
        <f>'Sažetak '!E13</f>
        <v>Ostvarenje / izvršenje 
01.01.-30.06.'25.</v>
      </c>
      <c r="E9" s="38" t="s">
        <v>156</v>
      </c>
    </row>
    <row r="10" spans="1:7" s="4" customFormat="1" ht="11.25" x14ac:dyDescent="0.2">
      <c r="A10" s="66">
        <v>1</v>
      </c>
      <c r="B10" s="66">
        <v>2</v>
      </c>
      <c r="C10" s="66">
        <v>3</v>
      </c>
      <c r="D10" s="66">
        <v>4</v>
      </c>
      <c r="E10" s="67" t="s">
        <v>140</v>
      </c>
    </row>
    <row r="11" spans="1:7" s="4" customFormat="1" ht="11.25" x14ac:dyDescent="0.2">
      <c r="A11" s="100"/>
      <c r="B11" s="66"/>
      <c r="C11" s="66"/>
      <c r="D11" s="66"/>
      <c r="E11" s="67"/>
    </row>
    <row r="12" spans="1:7" x14ac:dyDescent="0.25">
      <c r="A12" s="7" t="s">
        <v>281</v>
      </c>
      <c r="B12" s="157">
        <v>1157645</v>
      </c>
      <c r="C12" s="157">
        <v>1157645</v>
      </c>
      <c r="D12" s="157">
        <v>696752.46</v>
      </c>
      <c r="E12" s="157">
        <v>60.19</v>
      </c>
    </row>
    <row r="13" spans="1:7" x14ac:dyDescent="0.25">
      <c r="A13" s="126" t="s">
        <v>282</v>
      </c>
      <c r="B13" s="62">
        <v>1157645</v>
      </c>
      <c r="C13" s="62">
        <v>1157645</v>
      </c>
      <c r="D13" s="62">
        <v>696752.46</v>
      </c>
      <c r="E13" s="62">
        <v>60.19</v>
      </c>
    </row>
    <row r="14" spans="1:7" s="95" customFormat="1" x14ac:dyDescent="0.25">
      <c r="A14" s="128" t="s">
        <v>283</v>
      </c>
      <c r="B14" s="62">
        <v>1157645</v>
      </c>
      <c r="C14" s="62">
        <v>1157645</v>
      </c>
      <c r="D14" s="62">
        <v>696752.46</v>
      </c>
      <c r="E14" s="62">
        <v>60.19</v>
      </c>
    </row>
    <row r="15" spans="1:7" s="95" customFormat="1" x14ac:dyDescent="0.25">
      <c r="A15" s="127" t="s">
        <v>147</v>
      </c>
      <c r="B15" s="147">
        <v>10500</v>
      </c>
      <c r="C15" s="147">
        <v>10500</v>
      </c>
      <c r="D15" s="147">
        <v>10656.26</v>
      </c>
      <c r="E15" s="147">
        <v>101.49</v>
      </c>
    </row>
    <row r="16" spans="1:7" s="95" customFormat="1" x14ac:dyDescent="0.25">
      <c r="A16" s="127" t="s">
        <v>154</v>
      </c>
      <c r="B16" s="147">
        <v>3355</v>
      </c>
      <c r="C16" s="147">
        <v>3355</v>
      </c>
      <c r="D16" s="147">
        <v>2479.73</v>
      </c>
      <c r="E16" s="147">
        <v>73.91</v>
      </c>
    </row>
    <row r="17" spans="1:5" s="95" customFormat="1" x14ac:dyDescent="0.25">
      <c r="A17" s="127" t="s">
        <v>150</v>
      </c>
      <c r="B17" s="147">
        <v>5850</v>
      </c>
      <c r="C17" s="147">
        <v>5850</v>
      </c>
      <c r="D17" s="147">
        <v>2729.16</v>
      </c>
      <c r="E17" s="147">
        <v>46.65</v>
      </c>
    </row>
    <row r="18" spans="1:5" s="95" customFormat="1" x14ac:dyDescent="0.25">
      <c r="A18" s="127" t="s">
        <v>153</v>
      </c>
      <c r="B18" s="147">
        <v>67200</v>
      </c>
      <c r="C18" s="147">
        <v>67200</v>
      </c>
      <c r="D18" s="147">
        <v>44111.48</v>
      </c>
      <c r="E18" s="147">
        <v>65.64</v>
      </c>
    </row>
    <row r="19" spans="1:5" s="95" customFormat="1" x14ac:dyDescent="0.25">
      <c r="A19" s="127" t="s">
        <v>151</v>
      </c>
      <c r="B19" s="147">
        <v>18200</v>
      </c>
      <c r="C19" s="147">
        <v>18200</v>
      </c>
      <c r="D19" s="147">
        <v>4521.97</v>
      </c>
      <c r="E19" s="147">
        <v>24.85</v>
      </c>
    </row>
    <row r="20" spans="1:5" s="95" customFormat="1" x14ac:dyDescent="0.25">
      <c r="A20" s="127" t="s">
        <v>152</v>
      </c>
      <c r="B20" s="147">
        <v>1052490</v>
      </c>
      <c r="C20" s="147">
        <v>1052490</v>
      </c>
      <c r="D20" s="147">
        <v>631273.86</v>
      </c>
      <c r="E20" s="147">
        <v>59.98</v>
      </c>
    </row>
    <row r="21" spans="1:5" s="95" customFormat="1" x14ac:dyDescent="0.25">
      <c r="A21" s="127" t="s">
        <v>193</v>
      </c>
      <c r="B21" s="147">
        <v>50</v>
      </c>
      <c r="C21" s="147">
        <v>50</v>
      </c>
      <c r="D21" s="147">
        <v>980</v>
      </c>
      <c r="E21" s="147">
        <v>1960</v>
      </c>
    </row>
    <row r="22" spans="1:5" s="95" customFormat="1" x14ac:dyDescent="0.25">
      <c r="A22" s="127" t="s">
        <v>148</v>
      </c>
      <c r="B22" s="147">
        <v>0</v>
      </c>
      <c r="C22" s="147">
        <v>0</v>
      </c>
      <c r="D22" s="147">
        <v>0</v>
      </c>
      <c r="E22" s="147">
        <v>0</v>
      </c>
    </row>
    <row r="23" spans="1:5" s="95" customFormat="1" x14ac:dyDescent="0.25">
      <c r="A23" s="160" t="s">
        <v>284</v>
      </c>
      <c r="B23" s="161">
        <v>30800</v>
      </c>
      <c r="C23" s="161">
        <v>30800</v>
      </c>
      <c r="D23" s="161">
        <v>13478.23</v>
      </c>
      <c r="E23" s="165">
        <v>43.76</v>
      </c>
    </row>
    <row r="24" spans="1:5" s="95" customFormat="1" x14ac:dyDescent="0.25">
      <c r="A24" s="143" t="s">
        <v>294</v>
      </c>
      <c r="B24" s="155">
        <v>27300</v>
      </c>
      <c r="C24" s="155">
        <v>27300</v>
      </c>
      <c r="D24" s="155">
        <v>13478.23</v>
      </c>
      <c r="E24" s="155">
        <v>49.37</v>
      </c>
    </row>
    <row r="25" spans="1:5" s="95" customFormat="1" x14ac:dyDescent="0.25">
      <c r="A25" s="144" t="s">
        <v>147</v>
      </c>
      <c r="B25" s="148">
        <v>9100</v>
      </c>
      <c r="C25" s="148">
        <v>9100</v>
      </c>
      <c r="D25" s="148">
        <v>8956.26</v>
      </c>
      <c r="E25" s="148">
        <v>98.42</v>
      </c>
    </row>
    <row r="26" spans="1:5" s="95" customFormat="1" x14ac:dyDescent="0.25">
      <c r="A26" s="146" t="s">
        <v>21</v>
      </c>
      <c r="B26" s="62">
        <v>8450</v>
      </c>
      <c r="C26" s="62">
        <v>8450</v>
      </c>
      <c r="D26" s="62">
        <v>8336.2099999999991</v>
      </c>
      <c r="E26" s="62">
        <v>98.65</v>
      </c>
    </row>
    <row r="27" spans="1:5" s="95" customFormat="1" x14ac:dyDescent="0.25">
      <c r="A27" s="145" t="s">
        <v>23</v>
      </c>
      <c r="B27" s="14">
        <v>0</v>
      </c>
      <c r="C27" s="148">
        <v>0</v>
      </c>
      <c r="D27" s="14">
        <v>6640.51</v>
      </c>
      <c r="E27" s="14"/>
    </row>
    <row r="28" spans="1:5" s="95" customFormat="1" x14ac:dyDescent="0.25">
      <c r="A28" s="145" t="s">
        <v>25</v>
      </c>
      <c r="B28" s="14">
        <v>0</v>
      </c>
      <c r="C28" s="14">
        <v>0</v>
      </c>
      <c r="D28" s="14">
        <v>600</v>
      </c>
      <c r="E28" s="62"/>
    </row>
    <row r="29" spans="1:5" s="69" customFormat="1" x14ac:dyDescent="0.25">
      <c r="A29" s="145" t="s">
        <v>27</v>
      </c>
      <c r="B29" s="14">
        <v>0</v>
      </c>
      <c r="C29" s="14">
        <v>0</v>
      </c>
      <c r="D29" s="14">
        <v>1095.7</v>
      </c>
      <c r="E29" s="14"/>
    </row>
    <row r="30" spans="1:5" s="69" customFormat="1" x14ac:dyDescent="0.25">
      <c r="A30" s="146" t="s">
        <v>28</v>
      </c>
      <c r="B30" s="62">
        <v>650</v>
      </c>
      <c r="C30" s="62">
        <v>650</v>
      </c>
      <c r="D30" s="62">
        <v>620.04999999999995</v>
      </c>
      <c r="E30" s="168">
        <v>95.39</v>
      </c>
    </row>
    <row r="31" spans="1:5" s="69" customFormat="1" x14ac:dyDescent="0.25">
      <c r="A31" s="145" t="s">
        <v>31</v>
      </c>
      <c r="B31" s="14">
        <v>0</v>
      </c>
      <c r="C31" s="14">
        <v>0</v>
      </c>
      <c r="D31" s="14">
        <v>620.04999999999995</v>
      </c>
      <c r="E31" s="149"/>
    </row>
    <row r="32" spans="1:5" s="69" customFormat="1" x14ac:dyDescent="0.25">
      <c r="A32" s="144" t="s">
        <v>151</v>
      </c>
      <c r="B32" s="14">
        <v>18200</v>
      </c>
      <c r="C32" s="14">
        <v>18200</v>
      </c>
      <c r="D32" s="14">
        <v>4521.97</v>
      </c>
      <c r="E32" s="149">
        <v>24.85</v>
      </c>
    </row>
    <row r="33" spans="1:5" s="69" customFormat="1" x14ac:dyDescent="0.25">
      <c r="A33" s="146" t="s">
        <v>21</v>
      </c>
      <c r="B33" s="62">
        <v>16800</v>
      </c>
      <c r="C33" s="62">
        <v>16800</v>
      </c>
      <c r="D33" s="62">
        <v>4068.11</v>
      </c>
      <c r="E33" s="168">
        <v>24.21</v>
      </c>
    </row>
    <row r="34" spans="1:5" s="69" customFormat="1" x14ac:dyDescent="0.25">
      <c r="A34" s="145" t="s">
        <v>23</v>
      </c>
      <c r="B34" s="14">
        <v>0</v>
      </c>
      <c r="C34" s="14">
        <v>0</v>
      </c>
      <c r="D34" s="14">
        <v>3320.26</v>
      </c>
      <c r="E34" s="149"/>
    </row>
    <row r="35" spans="1:5" s="69" customFormat="1" x14ac:dyDescent="0.25">
      <c r="A35" s="145" t="s">
        <v>25</v>
      </c>
      <c r="B35" s="14">
        <v>0</v>
      </c>
      <c r="C35" s="14">
        <v>0</v>
      </c>
      <c r="D35" s="14">
        <v>200</v>
      </c>
      <c r="E35" s="149"/>
    </row>
    <row r="36" spans="1:5" s="69" customFormat="1" x14ac:dyDescent="0.25">
      <c r="A36" s="145" t="s">
        <v>27</v>
      </c>
      <c r="B36" s="14">
        <v>0</v>
      </c>
      <c r="C36" s="14">
        <v>0</v>
      </c>
      <c r="D36" s="14">
        <v>547.85</v>
      </c>
      <c r="E36" s="149"/>
    </row>
    <row r="37" spans="1:5" s="69" customFormat="1" x14ac:dyDescent="0.25">
      <c r="A37" s="146" t="s">
        <v>28</v>
      </c>
      <c r="B37" s="62">
        <v>1400</v>
      </c>
      <c r="C37" s="62">
        <v>1400</v>
      </c>
      <c r="D37" s="62">
        <v>453.86</v>
      </c>
      <c r="E37" s="168">
        <v>32.42</v>
      </c>
    </row>
    <row r="38" spans="1:5" s="69" customFormat="1" x14ac:dyDescent="0.25">
      <c r="A38" s="145" t="s">
        <v>30</v>
      </c>
      <c r="B38" s="14">
        <v>0</v>
      </c>
      <c r="C38" s="14">
        <v>0</v>
      </c>
      <c r="D38" s="14">
        <v>60</v>
      </c>
      <c r="E38" s="149"/>
    </row>
    <row r="39" spans="1:5" s="69" customFormat="1" x14ac:dyDescent="0.25">
      <c r="A39" s="145" t="s">
        <v>31</v>
      </c>
      <c r="B39" s="14">
        <v>0</v>
      </c>
      <c r="C39" s="14">
        <v>0</v>
      </c>
      <c r="D39" s="14">
        <v>393.86</v>
      </c>
      <c r="E39" s="149"/>
    </row>
    <row r="40" spans="1:5" s="95" customFormat="1" x14ac:dyDescent="0.25">
      <c r="A40" s="152" t="s">
        <v>295</v>
      </c>
      <c r="B40" s="155">
        <v>3500</v>
      </c>
      <c r="C40" s="155">
        <v>3500</v>
      </c>
      <c r="D40" s="155">
        <v>0</v>
      </c>
      <c r="E40" s="155">
        <v>0</v>
      </c>
    </row>
    <row r="41" spans="1:5" s="95" customFormat="1" x14ac:dyDescent="0.25">
      <c r="A41" s="144" t="s">
        <v>152</v>
      </c>
      <c r="B41" s="147">
        <v>3500</v>
      </c>
      <c r="C41" s="147">
        <v>3500</v>
      </c>
      <c r="D41" s="147">
        <v>0</v>
      </c>
      <c r="E41" s="147"/>
    </row>
    <row r="42" spans="1:5" s="95" customFormat="1" x14ac:dyDescent="0.25">
      <c r="A42" s="146" t="s">
        <v>28</v>
      </c>
      <c r="B42" s="62">
        <v>3500</v>
      </c>
      <c r="C42" s="62">
        <v>3500</v>
      </c>
      <c r="D42" s="62">
        <v>0</v>
      </c>
      <c r="E42" s="62">
        <v>0</v>
      </c>
    </row>
    <row r="43" spans="1:5" s="95" customFormat="1" x14ac:dyDescent="0.25">
      <c r="A43" s="162" t="s">
        <v>285</v>
      </c>
      <c r="B43" s="163">
        <v>56994</v>
      </c>
      <c r="C43" s="163">
        <v>56994</v>
      </c>
      <c r="D43" s="163">
        <v>26354.3</v>
      </c>
      <c r="E43" s="163">
        <v>46.24</v>
      </c>
    </row>
    <row r="44" spans="1:5" s="95" customFormat="1" x14ac:dyDescent="0.25">
      <c r="A44" s="151" t="s">
        <v>296</v>
      </c>
      <c r="B44" s="154">
        <v>15264</v>
      </c>
      <c r="C44" s="154">
        <v>15264</v>
      </c>
      <c r="D44" s="154">
        <v>2200</v>
      </c>
      <c r="E44" s="154">
        <v>14.41</v>
      </c>
    </row>
    <row r="45" spans="1:5" s="69" customFormat="1" x14ac:dyDescent="0.25">
      <c r="A45" s="144" t="s">
        <v>147</v>
      </c>
      <c r="B45" s="14">
        <v>0</v>
      </c>
      <c r="C45" s="14">
        <v>0</v>
      </c>
      <c r="D45" s="14">
        <v>300</v>
      </c>
      <c r="E45" s="149"/>
    </row>
    <row r="46" spans="1:5" s="69" customFormat="1" x14ac:dyDescent="0.25">
      <c r="A46" s="146" t="s">
        <v>28</v>
      </c>
      <c r="B46" s="62">
        <v>0</v>
      </c>
      <c r="C46" s="62">
        <v>0</v>
      </c>
      <c r="D46" s="62">
        <v>300</v>
      </c>
      <c r="E46" s="168">
        <v>0</v>
      </c>
    </row>
    <row r="47" spans="1:5" s="69" customFormat="1" x14ac:dyDescent="0.25">
      <c r="A47" s="145" t="s">
        <v>59</v>
      </c>
      <c r="B47" s="14">
        <v>0</v>
      </c>
      <c r="C47" s="14">
        <v>0</v>
      </c>
      <c r="D47" s="14">
        <v>300</v>
      </c>
      <c r="E47" s="149"/>
    </row>
    <row r="48" spans="1:5" s="69" customFormat="1" x14ac:dyDescent="0.25">
      <c r="A48" s="144" t="s">
        <v>154</v>
      </c>
      <c r="B48" s="14">
        <v>634</v>
      </c>
      <c r="C48" s="14">
        <v>634</v>
      </c>
      <c r="D48" s="14">
        <v>1100</v>
      </c>
      <c r="E48" s="149">
        <v>173.5</v>
      </c>
    </row>
    <row r="49" spans="1:5" s="69" customFormat="1" x14ac:dyDescent="0.25">
      <c r="A49" s="146" t="s">
        <v>80</v>
      </c>
      <c r="B49" s="62">
        <v>634</v>
      </c>
      <c r="C49" s="62">
        <v>634</v>
      </c>
      <c r="D49" s="62">
        <v>1100</v>
      </c>
      <c r="E49" s="168">
        <v>173.5</v>
      </c>
    </row>
    <row r="50" spans="1:5" s="69" customFormat="1" x14ac:dyDescent="0.25">
      <c r="A50" s="145" t="s">
        <v>88</v>
      </c>
      <c r="B50" s="14">
        <v>0</v>
      </c>
      <c r="C50" s="14">
        <v>0</v>
      </c>
      <c r="D50" s="14">
        <v>1100</v>
      </c>
      <c r="E50" s="149"/>
    </row>
    <row r="51" spans="1:5" s="69" customFormat="1" x14ac:dyDescent="0.25">
      <c r="A51" s="144" t="s">
        <v>150</v>
      </c>
      <c r="B51" s="14">
        <v>950</v>
      </c>
      <c r="C51" s="14">
        <v>950</v>
      </c>
      <c r="D51" s="14">
        <v>0</v>
      </c>
      <c r="E51" s="149"/>
    </row>
    <row r="52" spans="1:5" s="69" customFormat="1" x14ac:dyDescent="0.25">
      <c r="A52" s="146" t="s">
        <v>28</v>
      </c>
      <c r="B52" s="62">
        <v>950</v>
      </c>
      <c r="C52" s="62">
        <v>950</v>
      </c>
      <c r="D52" s="62">
        <v>0</v>
      </c>
      <c r="E52" s="168">
        <v>0</v>
      </c>
    </row>
    <row r="53" spans="1:5" s="69" customFormat="1" x14ac:dyDescent="0.25">
      <c r="A53" s="145" t="s">
        <v>152</v>
      </c>
      <c r="B53" s="14">
        <v>13630</v>
      </c>
      <c r="C53" s="14">
        <v>13630</v>
      </c>
      <c r="D53" s="14">
        <v>0</v>
      </c>
      <c r="E53" s="149"/>
    </row>
    <row r="54" spans="1:5" s="69" customFormat="1" x14ac:dyDescent="0.25">
      <c r="A54" s="146" t="s">
        <v>68</v>
      </c>
      <c r="B54" s="62">
        <v>13150</v>
      </c>
      <c r="C54" s="62">
        <v>13150</v>
      </c>
      <c r="D54" s="62">
        <v>0</v>
      </c>
      <c r="E54" s="168">
        <v>0</v>
      </c>
    </row>
    <row r="55" spans="1:5" s="69" customFormat="1" x14ac:dyDescent="0.25">
      <c r="A55" s="146" t="s">
        <v>80</v>
      </c>
      <c r="B55" s="14">
        <v>480</v>
      </c>
      <c r="C55" s="14">
        <v>480</v>
      </c>
      <c r="D55" s="14">
        <v>0</v>
      </c>
      <c r="E55" s="149">
        <v>0</v>
      </c>
    </row>
    <row r="56" spans="1:5" x14ac:dyDescent="0.25">
      <c r="A56" s="68" t="s">
        <v>193</v>
      </c>
      <c r="B56" s="14">
        <v>50</v>
      </c>
      <c r="C56" s="14">
        <v>50</v>
      </c>
      <c r="D56" s="14">
        <v>800</v>
      </c>
      <c r="E56" s="149">
        <v>1600</v>
      </c>
    </row>
    <row r="57" spans="1:5" x14ac:dyDescent="0.25">
      <c r="A57" s="150" t="s">
        <v>28</v>
      </c>
      <c r="B57" s="62">
        <v>50</v>
      </c>
      <c r="C57" s="62">
        <v>50</v>
      </c>
      <c r="D57" s="62">
        <v>800</v>
      </c>
      <c r="E57" s="168">
        <v>1600</v>
      </c>
    </row>
    <row r="58" spans="1:5" x14ac:dyDescent="0.25">
      <c r="A58" s="68" t="s">
        <v>59</v>
      </c>
      <c r="B58" s="14">
        <v>0</v>
      </c>
      <c r="C58" s="14">
        <v>0</v>
      </c>
      <c r="D58" s="14">
        <v>800</v>
      </c>
      <c r="E58" s="149"/>
    </row>
    <row r="59" spans="1:5" x14ac:dyDescent="0.25">
      <c r="A59" s="153" t="s">
        <v>286</v>
      </c>
      <c r="B59" s="154">
        <v>39900</v>
      </c>
      <c r="C59" s="154">
        <v>39900</v>
      </c>
      <c r="D59" s="154">
        <v>22436.3</v>
      </c>
      <c r="E59" s="166">
        <v>56.23</v>
      </c>
    </row>
    <row r="60" spans="1:5" x14ac:dyDescent="0.25">
      <c r="A60" s="51" t="s">
        <v>150</v>
      </c>
      <c r="B60" s="14">
        <v>4900</v>
      </c>
      <c r="C60" s="14">
        <v>4900</v>
      </c>
      <c r="D60" s="14">
        <v>2729.16</v>
      </c>
      <c r="E60" s="149">
        <v>55.7</v>
      </c>
    </row>
    <row r="61" spans="1:5" x14ac:dyDescent="0.25">
      <c r="A61" s="150" t="s">
        <v>28</v>
      </c>
      <c r="B61" s="62">
        <v>4900</v>
      </c>
      <c r="C61" s="62">
        <v>4900</v>
      </c>
      <c r="D61" s="62">
        <v>2729.16</v>
      </c>
      <c r="E61" s="168">
        <v>55.7</v>
      </c>
    </row>
    <row r="62" spans="1:5" x14ac:dyDescent="0.25">
      <c r="A62" s="68" t="s">
        <v>36</v>
      </c>
      <c r="B62" s="14">
        <v>0</v>
      </c>
      <c r="C62" s="14">
        <v>0</v>
      </c>
      <c r="D62" s="14">
        <v>2729.16</v>
      </c>
      <c r="E62" s="149"/>
    </row>
    <row r="63" spans="1:5" x14ac:dyDescent="0.25">
      <c r="A63" s="51" t="s">
        <v>152</v>
      </c>
      <c r="B63" s="14">
        <v>35000</v>
      </c>
      <c r="C63" s="14">
        <v>35000</v>
      </c>
      <c r="D63" s="14">
        <v>19707.14</v>
      </c>
      <c r="E63" s="149">
        <v>56.31</v>
      </c>
    </row>
    <row r="64" spans="1:5" x14ac:dyDescent="0.25">
      <c r="A64" s="150" t="s">
        <v>28</v>
      </c>
      <c r="B64" s="62">
        <v>35000</v>
      </c>
      <c r="C64" s="62">
        <v>35000</v>
      </c>
      <c r="D64" s="62">
        <v>19707.14</v>
      </c>
      <c r="E64" s="168">
        <v>56.31</v>
      </c>
    </row>
    <row r="65" spans="1:5" x14ac:dyDescent="0.25">
      <c r="A65" s="68" t="s">
        <v>36</v>
      </c>
      <c r="B65" s="14">
        <v>0</v>
      </c>
      <c r="C65" s="14">
        <v>0</v>
      </c>
      <c r="D65" s="14">
        <v>19707.14</v>
      </c>
      <c r="E65" s="149"/>
    </row>
    <row r="66" spans="1:5" x14ac:dyDescent="0.25">
      <c r="A66" s="153" t="s">
        <v>287</v>
      </c>
      <c r="B66" s="156">
        <v>1400</v>
      </c>
      <c r="C66" s="156">
        <v>1400</v>
      </c>
      <c r="D66" s="156">
        <v>1400</v>
      </c>
      <c r="E66" s="167">
        <v>100</v>
      </c>
    </row>
    <row r="67" spans="1:5" x14ac:dyDescent="0.25">
      <c r="A67" s="51" t="s">
        <v>147</v>
      </c>
      <c r="B67" s="14">
        <v>1400</v>
      </c>
      <c r="C67" s="14">
        <v>1400</v>
      </c>
      <c r="D67" s="14">
        <v>1400</v>
      </c>
      <c r="E67" s="149">
        <v>100</v>
      </c>
    </row>
    <row r="68" spans="1:5" x14ac:dyDescent="0.25">
      <c r="A68" s="150" t="s">
        <v>28</v>
      </c>
      <c r="B68" s="62">
        <v>1250</v>
      </c>
      <c r="C68" s="62">
        <v>1250</v>
      </c>
      <c r="D68" s="62">
        <v>1250</v>
      </c>
      <c r="E68" s="168">
        <v>100</v>
      </c>
    </row>
    <row r="69" spans="1:5" ht="16.5" customHeight="1" x14ac:dyDescent="0.25">
      <c r="A69" s="68" t="s">
        <v>36</v>
      </c>
      <c r="B69" s="14">
        <v>0</v>
      </c>
      <c r="C69" s="14">
        <v>0</v>
      </c>
      <c r="D69" s="14">
        <v>550</v>
      </c>
      <c r="E69" s="149"/>
    </row>
    <row r="70" spans="1:5" ht="16.5" customHeight="1" x14ac:dyDescent="0.25">
      <c r="A70" s="68" t="s">
        <v>44</v>
      </c>
      <c r="B70" s="14">
        <v>0</v>
      </c>
      <c r="C70" s="14">
        <v>0</v>
      </c>
      <c r="D70" s="14">
        <v>700</v>
      </c>
      <c r="E70" s="149"/>
    </row>
    <row r="71" spans="1:5" x14ac:dyDescent="0.25">
      <c r="A71" s="150" t="s">
        <v>80</v>
      </c>
      <c r="B71" s="62">
        <v>150</v>
      </c>
      <c r="C71" s="62">
        <v>150</v>
      </c>
      <c r="D71" s="62">
        <v>150</v>
      </c>
      <c r="E71" s="168">
        <v>100</v>
      </c>
    </row>
    <row r="72" spans="1:5" x14ac:dyDescent="0.25">
      <c r="A72" s="68" t="s">
        <v>88</v>
      </c>
      <c r="B72" s="14">
        <v>0</v>
      </c>
      <c r="C72" s="14">
        <v>0</v>
      </c>
      <c r="D72" s="14">
        <v>150</v>
      </c>
      <c r="E72" s="149"/>
    </row>
    <row r="73" spans="1:5" x14ac:dyDescent="0.25">
      <c r="A73" s="153" t="s">
        <v>288</v>
      </c>
      <c r="B73" s="154">
        <v>320</v>
      </c>
      <c r="C73" s="154">
        <v>320</v>
      </c>
      <c r="D73" s="154">
        <v>318</v>
      </c>
      <c r="E73" s="166">
        <v>99.38</v>
      </c>
    </row>
    <row r="74" spans="1:5" x14ac:dyDescent="0.25">
      <c r="A74" s="51" t="s">
        <v>152</v>
      </c>
      <c r="B74" s="14">
        <v>320</v>
      </c>
      <c r="C74" s="14">
        <v>320</v>
      </c>
      <c r="D74" s="14">
        <v>318</v>
      </c>
      <c r="E74" s="149">
        <v>99.38</v>
      </c>
    </row>
    <row r="75" spans="1:5" x14ac:dyDescent="0.25">
      <c r="A75" s="150" t="s">
        <v>72</v>
      </c>
      <c r="B75" s="62">
        <v>320</v>
      </c>
      <c r="C75" s="62">
        <v>320</v>
      </c>
      <c r="D75" s="62">
        <v>318</v>
      </c>
      <c r="E75" s="168">
        <v>99.38</v>
      </c>
    </row>
    <row r="76" spans="1:5" x14ac:dyDescent="0.25">
      <c r="A76" s="68" t="s">
        <v>280</v>
      </c>
      <c r="B76" s="14">
        <v>0</v>
      </c>
      <c r="C76" s="14">
        <v>0</v>
      </c>
      <c r="D76" s="14">
        <v>318</v>
      </c>
      <c r="E76" s="149"/>
    </row>
    <row r="77" spans="1:5" x14ac:dyDescent="0.25">
      <c r="A77" s="153" t="s">
        <v>289</v>
      </c>
      <c r="B77" s="154">
        <v>110</v>
      </c>
      <c r="C77" s="154">
        <v>110</v>
      </c>
      <c r="D77" s="154">
        <v>0</v>
      </c>
      <c r="E77" s="166">
        <v>0</v>
      </c>
    </row>
    <row r="78" spans="1:5" x14ac:dyDescent="0.25">
      <c r="A78" s="51" t="s">
        <v>152</v>
      </c>
      <c r="B78" s="14">
        <v>110</v>
      </c>
      <c r="C78" s="14">
        <v>110</v>
      </c>
      <c r="D78" s="14">
        <v>0</v>
      </c>
      <c r="E78" s="149"/>
    </row>
    <row r="79" spans="1:5" x14ac:dyDescent="0.25">
      <c r="A79" s="150" t="s">
        <v>28</v>
      </c>
      <c r="B79" s="62">
        <v>110</v>
      </c>
      <c r="C79" s="62">
        <v>110</v>
      </c>
      <c r="D79" s="62">
        <v>0</v>
      </c>
      <c r="E79" s="168">
        <v>0</v>
      </c>
    </row>
    <row r="80" spans="1:5" x14ac:dyDescent="0.25">
      <c r="A80" s="164" t="s">
        <v>290</v>
      </c>
      <c r="B80" s="161">
        <v>1069851</v>
      </c>
      <c r="C80" s="161">
        <v>1069851</v>
      </c>
      <c r="D80" s="161">
        <v>656919.93000000005</v>
      </c>
      <c r="E80" s="165">
        <v>61.4</v>
      </c>
    </row>
    <row r="81" spans="1:5" x14ac:dyDescent="0.25">
      <c r="A81" s="153" t="s">
        <v>291</v>
      </c>
      <c r="B81" s="154">
        <v>1068431</v>
      </c>
      <c r="C81" s="154">
        <v>1068431</v>
      </c>
      <c r="D81" s="154">
        <v>656575.68000000005</v>
      </c>
      <c r="E81" s="166">
        <v>61.45</v>
      </c>
    </row>
    <row r="82" spans="1:5" x14ac:dyDescent="0.25">
      <c r="A82" s="51" t="s">
        <v>154</v>
      </c>
      <c r="B82" s="14">
        <v>2721</v>
      </c>
      <c r="C82" s="14">
        <v>2721</v>
      </c>
      <c r="D82" s="14">
        <v>1379.73</v>
      </c>
      <c r="E82" s="149">
        <v>50.71</v>
      </c>
    </row>
    <row r="83" spans="1:5" x14ac:dyDescent="0.25">
      <c r="A83" s="150" t="s">
        <v>28</v>
      </c>
      <c r="B83" s="62">
        <v>2721</v>
      </c>
      <c r="C83" s="62">
        <v>2721</v>
      </c>
      <c r="D83" s="62">
        <v>1379.73</v>
      </c>
      <c r="E83" s="168">
        <v>50.71</v>
      </c>
    </row>
    <row r="84" spans="1:5" x14ac:dyDescent="0.25">
      <c r="A84" s="68" t="s">
        <v>35</v>
      </c>
      <c r="B84" s="14">
        <v>0</v>
      </c>
      <c r="C84" s="14">
        <v>0</v>
      </c>
      <c r="D84" s="14">
        <v>0.26</v>
      </c>
      <c r="E84" s="149"/>
    </row>
    <row r="85" spans="1:5" x14ac:dyDescent="0.25">
      <c r="A85" s="68" t="s">
        <v>36</v>
      </c>
      <c r="B85" s="14">
        <v>0</v>
      </c>
      <c r="C85" s="14">
        <v>0</v>
      </c>
      <c r="D85" s="14">
        <v>13.11</v>
      </c>
      <c r="E85" s="149"/>
    </row>
    <row r="86" spans="1:5" x14ac:dyDescent="0.25">
      <c r="A86" s="68" t="s">
        <v>292</v>
      </c>
      <c r="B86" s="14">
        <v>0</v>
      </c>
      <c r="C86" s="14">
        <v>0</v>
      </c>
      <c r="D86" s="14">
        <v>1156.99</v>
      </c>
      <c r="E86" s="149"/>
    </row>
    <row r="87" spans="1:5" x14ac:dyDescent="0.25">
      <c r="A87" s="68" t="s">
        <v>59</v>
      </c>
      <c r="B87" s="14">
        <v>0</v>
      </c>
      <c r="C87" s="14">
        <v>0</v>
      </c>
      <c r="D87" s="14">
        <v>209.37</v>
      </c>
      <c r="E87" s="149"/>
    </row>
    <row r="88" spans="1:5" x14ac:dyDescent="0.25">
      <c r="A88" s="51" t="s">
        <v>153</v>
      </c>
      <c r="B88" s="14">
        <v>65780</v>
      </c>
      <c r="C88" s="14">
        <v>65780</v>
      </c>
      <c r="D88" s="14">
        <v>43767.23</v>
      </c>
      <c r="E88" s="149">
        <v>66.540000000000006</v>
      </c>
    </row>
    <row r="89" spans="1:5" x14ac:dyDescent="0.25">
      <c r="A89" s="150" t="s">
        <v>28</v>
      </c>
      <c r="B89" s="62">
        <v>65095</v>
      </c>
      <c r="C89" s="62">
        <v>65095</v>
      </c>
      <c r="D89" s="62">
        <v>43509.35</v>
      </c>
      <c r="E89" s="168">
        <v>66.84</v>
      </c>
    </row>
    <row r="90" spans="1:5" x14ac:dyDescent="0.25">
      <c r="A90" s="68" t="s">
        <v>30</v>
      </c>
      <c r="B90" s="14">
        <v>0</v>
      </c>
      <c r="C90" s="14">
        <v>0</v>
      </c>
      <c r="D90" s="14">
        <v>2370.14</v>
      </c>
      <c r="E90" s="149"/>
    </row>
    <row r="91" spans="1:5" x14ac:dyDescent="0.25">
      <c r="A91" s="68" t="s">
        <v>33</v>
      </c>
      <c r="B91" s="14">
        <v>0</v>
      </c>
      <c r="C91" s="14">
        <v>0</v>
      </c>
      <c r="D91" s="14">
        <v>24.6</v>
      </c>
      <c r="E91" s="149"/>
    </row>
    <row r="92" spans="1:5" x14ac:dyDescent="0.25">
      <c r="A92" s="68" t="s">
        <v>35</v>
      </c>
      <c r="B92" s="14">
        <v>0</v>
      </c>
      <c r="C92" s="14">
        <v>0</v>
      </c>
      <c r="D92" s="14">
        <v>4583.96</v>
      </c>
      <c r="E92" s="149"/>
    </row>
    <row r="93" spans="1:5" x14ac:dyDescent="0.25">
      <c r="A93" s="68" t="s">
        <v>36</v>
      </c>
      <c r="B93" s="14">
        <v>0</v>
      </c>
      <c r="C93" s="14">
        <v>0</v>
      </c>
      <c r="D93" s="14">
        <v>6.5</v>
      </c>
      <c r="E93" s="149"/>
    </row>
    <row r="94" spans="1:5" x14ac:dyDescent="0.25">
      <c r="A94" s="68" t="s">
        <v>37</v>
      </c>
      <c r="B94" s="14">
        <v>0</v>
      </c>
      <c r="C94" s="14">
        <v>0</v>
      </c>
      <c r="D94" s="14">
        <v>19471.45</v>
      </c>
      <c r="E94" s="149"/>
    </row>
    <row r="95" spans="1:5" x14ac:dyDescent="0.25">
      <c r="A95" s="68" t="s">
        <v>38</v>
      </c>
      <c r="B95" s="14">
        <v>0</v>
      </c>
      <c r="C95" s="14">
        <v>0</v>
      </c>
      <c r="D95" s="14">
        <v>104.79</v>
      </c>
      <c r="E95" s="149"/>
    </row>
    <row r="96" spans="1:5" x14ac:dyDescent="0.25">
      <c r="A96" s="68" t="s">
        <v>40</v>
      </c>
      <c r="B96" s="14">
        <v>0</v>
      </c>
      <c r="C96" s="14">
        <v>0</v>
      </c>
      <c r="D96" s="14">
        <v>87.56</v>
      </c>
      <c r="E96" s="149"/>
    </row>
    <row r="97" spans="1:5" x14ac:dyDescent="0.25">
      <c r="A97" s="68" t="s">
        <v>42</v>
      </c>
      <c r="B97" s="14">
        <v>0</v>
      </c>
      <c r="C97" s="14">
        <v>0</v>
      </c>
      <c r="D97" s="14">
        <v>967</v>
      </c>
      <c r="E97" s="149"/>
    </row>
    <row r="98" spans="1:5" x14ac:dyDescent="0.25">
      <c r="A98" s="68" t="s">
        <v>43</v>
      </c>
      <c r="B98" s="14">
        <v>0</v>
      </c>
      <c r="C98" s="14">
        <v>0</v>
      </c>
      <c r="D98" s="14">
        <v>8717.5</v>
      </c>
      <c r="E98" s="149"/>
    </row>
    <row r="99" spans="1:5" x14ac:dyDescent="0.25">
      <c r="A99" s="68" t="s">
        <v>45</v>
      </c>
      <c r="B99" s="14">
        <v>0</v>
      </c>
      <c r="C99" s="14">
        <v>0</v>
      </c>
      <c r="D99" s="14">
        <v>2748.57</v>
      </c>
      <c r="E99" s="149"/>
    </row>
    <row r="100" spans="1:5" x14ac:dyDescent="0.25">
      <c r="A100" s="68" t="s">
        <v>46</v>
      </c>
      <c r="B100" s="14">
        <v>0</v>
      </c>
      <c r="C100" s="14">
        <v>0</v>
      </c>
      <c r="D100" s="14">
        <v>284.64999999999998</v>
      </c>
      <c r="E100" s="149"/>
    </row>
    <row r="101" spans="1:5" x14ac:dyDescent="0.25">
      <c r="A101" s="68" t="s">
        <v>47</v>
      </c>
      <c r="B101" s="14">
        <v>0</v>
      </c>
      <c r="C101" s="14">
        <v>0</v>
      </c>
      <c r="D101" s="14">
        <v>457.18</v>
      </c>
      <c r="E101" s="149"/>
    </row>
    <row r="102" spans="1:5" x14ac:dyDescent="0.25">
      <c r="A102" s="68" t="s">
        <v>48</v>
      </c>
      <c r="B102" s="14">
        <v>0</v>
      </c>
      <c r="C102" s="14">
        <v>0</v>
      </c>
      <c r="D102" s="14">
        <v>2087.6</v>
      </c>
      <c r="E102" s="149"/>
    </row>
    <row r="103" spans="1:5" x14ac:dyDescent="0.25">
      <c r="A103" s="68" t="s">
        <v>49</v>
      </c>
      <c r="B103" s="14">
        <v>0</v>
      </c>
      <c r="C103" s="14">
        <v>0</v>
      </c>
      <c r="D103" s="14">
        <v>953.32</v>
      </c>
      <c r="E103" s="149"/>
    </row>
    <row r="104" spans="1:5" x14ac:dyDescent="0.25">
      <c r="A104" s="68" t="s">
        <v>50</v>
      </c>
      <c r="B104" s="14">
        <v>0</v>
      </c>
      <c r="C104" s="14">
        <v>0</v>
      </c>
      <c r="D104" s="14">
        <v>37.5</v>
      </c>
      <c r="E104" s="149"/>
    </row>
    <row r="105" spans="1:5" x14ac:dyDescent="0.25">
      <c r="A105" s="68" t="s">
        <v>55</v>
      </c>
      <c r="B105" s="14">
        <v>0</v>
      </c>
      <c r="C105" s="14">
        <v>0</v>
      </c>
      <c r="D105" s="14">
        <v>147.93</v>
      </c>
      <c r="E105" s="149"/>
    </row>
    <row r="106" spans="1:5" x14ac:dyDescent="0.25">
      <c r="A106" s="68" t="s">
        <v>57</v>
      </c>
      <c r="B106" s="14">
        <v>0</v>
      </c>
      <c r="C106" s="14">
        <v>0</v>
      </c>
      <c r="D106" s="14">
        <v>125</v>
      </c>
      <c r="E106" s="149"/>
    </row>
    <row r="107" spans="1:5" x14ac:dyDescent="0.25">
      <c r="A107" s="68" t="s">
        <v>59</v>
      </c>
      <c r="B107" s="14">
        <v>0</v>
      </c>
      <c r="C107" s="14">
        <v>0</v>
      </c>
      <c r="D107" s="14">
        <v>334.1</v>
      </c>
      <c r="E107" s="149"/>
    </row>
    <row r="108" spans="1:5" x14ac:dyDescent="0.25">
      <c r="A108" s="50" t="s">
        <v>60</v>
      </c>
      <c r="B108" s="62">
        <v>685</v>
      </c>
      <c r="C108" s="62">
        <v>685</v>
      </c>
      <c r="D108" s="62">
        <v>257.88</v>
      </c>
      <c r="E108" s="168">
        <v>37.65</v>
      </c>
    </row>
    <row r="109" spans="1:5" x14ac:dyDescent="0.25">
      <c r="A109" s="68" t="s">
        <v>63</v>
      </c>
      <c r="B109" s="14">
        <v>0</v>
      </c>
      <c r="C109" s="14">
        <v>0</v>
      </c>
      <c r="D109" s="14">
        <v>257.88</v>
      </c>
      <c r="E109" s="149"/>
    </row>
    <row r="110" spans="1:5" x14ac:dyDescent="0.25">
      <c r="A110" s="51" t="s">
        <v>152</v>
      </c>
      <c r="B110" s="14">
        <v>999930</v>
      </c>
      <c r="C110" s="14">
        <v>999930</v>
      </c>
      <c r="D110" s="14">
        <v>611248.72</v>
      </c>
      <c r="E110" s="149">
        <v>61.13</v>
      </c>
    </row>
    <row r="111" spans="1:5" x14ac:dyDescent="0.25">
      <c r="A111" s="158" t="s">
        <v>21</v>
      </c>
      <c r="B111" s="62">
        <v>954700</v>
      </c>
      <c r="C111" s="62">
        <v>954700</v>
      </c>
      <c r="D111" s="62">
        <v>583261.73</v>
      </c>
      <c r="E111" s="168">
        <v>61.09</v>
      </c>
    </row>
    <row r="112" spans="1:5" x14ac:dyDescent="0.25">
      <c r="A112" s="68" t="s">
        <v>23</v>
      </c>
      <c r="B112" s="14">
        <v>0</v>
      </c>
      <c r="C112" s="14">
        <v>0</v>
      </c>
      <c r="D112" s="14">
        <v>477582.72</v>
      </c>
      <c r="E112" s="149"/>
    </row>
    <row r="113" spans="1:5" x14ac:dyDescent="0.25">
      <c r="A113" s="68" t="s">
        <v>144</v>
      </c>
      <c r="B113" s="14">
        <v>0</v>
      </c>
      <c r="C113" s="14">
        <v>0</v>
      </c>
      <c r="D113" s="14">
        <v>3298.34</v>
      </c>
      <c r="E113" s="149"/>
    </row>
    <row r="114" spans="1:5" x14ac:dyDescent="0.25">
      <c r="A114" s="68" t="s">
        <v>240</v>
      </c>
      <c r="B114" s="14">
        <v>0</v>
      </c>
      <c r="C114" s="14">
        <v>0</v>
      </c>
      <c r="D114" s="14">
        <v>3933.21</v>
      </c>
      <c r="E114" s="149"/>
    </row>
    <row r="115" spans="1:5" x14ac:dyDescent="0.25">
      <c r="A115" s="68" t="s">
        <v>25</v>
      </c>
      <c r="B115" s="14">
        <v>0</v>
      </c>
      <c r="C115" s="14">
        <v>0</v>
      </c>
      <c r="D115" s="14">
        <v>18151.04</v>
      </c>
      <c r="E115" s="149"/>
    </row>
    <row r="116" spans="1:5" x14ac:dyDescent="0.25">
      <c r="A116" s="68" t="s">
        <v>27</v>
      </c>
      <c r="B116" s="14">
        <v>0</v>
      </c>
      <c r="C116" s="14">
        <v>0</v>
      </c>
      <c r="D116" s="14">
        <v>80296.42</v>
      </c>
      <c r="E116" s="149"/>
    </row>
    <row r="117" spans="1:5" x14ac:dyDescent="0.25">
      <c r="A117" s="150" t="s">
        <v>28</v>
      </c>
      <c r="B117" s="62">
        <v>45230</v>
      </c>
      <c r="C117" s="62">
        <v>45230</v>
      </c>
      <c r="D117" s="62">
        <v>27986.99</v>
      </c>
      <c r="E117" s="168">
        <v>61.88</v>
      </c>
    </row>
    <row r="118" spans="1:5" x14ac:dyDescent="0.25">
      <c r="A118" s="68" t="s">
        <v>30</v>
      </c>
      <c r="B118" s="14">
        <v>0</v>
      </c>
      <c r="C118" s="14">
        <v>0</v>
      </c>
      <c r="D118" s="14">
        <v>1540.38</v>
      </c>
      <c r="E118" s="149"/>
    </row>
    <row r="119" spans="1:5" x14ac:dyDescent="0.25">
      <c r="A119" s="68" t="s">
        <v>31</v>
      </c>
      <c r="B119" s="14">
        <v>0</v>
      </c>
      <c r="C119" s="14">
        <v>0</v>
      </c>
      <c r="D119" s="14">
        <v>23009.200000000001</v>
      </c>
      <c r="E119" s="149"/>
    </row>
    <row r="120" spans="1:5" x14ac:dyDescent="0.25">
      <c r="A120" s="68" t="s">
        <v>32</v>
      </c>
      <c r="B120" s="14">
        <v>0</v>
      </c>
      <c r="C120" s="14">
        <v>0</v>
      </c>
      <c r="D120" s="14">
        <v>200</v>
      </c>
      <c r="E120" s="149"/>
    </row>
    <row r="121" spans="1:5" x14ac:dyDescent="0.25">
      <c r="A121" s="68" t="s">
        <v>33</v>
      </c>
      <c r="B121" s="14">
        <v>0</v>
      </c>
      <c r="C121" s="14">
        <v>0</v>
      </c>
      <c r="D121" s="14">
        <v>17.8</v>
      </c>
      <c r="E121" s="149"/>
    </row>
    <row r="122" spans="1:5" x14ac:dyDescent="0.25">
      <c r="A122" s="68" t="s">
        <v>36</v>
      </c>
      <c r="B122" s="14">
        <v>0</v>
      </c>
      <c r="C122" s="14">
        <v>0</v>
      </c>
      <c r="D122" s="14">
        <v>90.15</v>
      </c>
      <c r="E122" s="149"/>
    </row>
    <row r="123" spans="1:5" x14ac:dyDescent="0.25">
      <c r="A123" s="68" t="s">
        <v>57</v>
      </c>
      <c r="B123" s="14">
        <v>0</v>
      </c>
      <c r="C123" s="14">
        <v>0</v>
      </c>
      <c r="D123" s="14">
        <v>25</v>
      </c>
      <c r="E123" s="149"/>
    </row>
    <row r="124" spans="1:5" x14ac:dyDescent="0.25">
      <c r="A124" s="68" t="s">
        <v>58</v>
      </c>
      <c r="B124" s="14">
        <v>0</v>
      </c>
      <c r="C124" s="14">
        <v>0</v>
      </c>
      <c r="D124" s="14">
        <v>388</v>
      </c>
      <c r="E124" s="149"/>
    </row>
    <row r="125" spans="1:5" x14ac:dyDescent="0.25">
      <c r="A125" s="68" t="s">
        <v>59</v>
      </c>
      <c r="B125" s="14">
        <v>0</v>
      </c>
      <c r="C125" s="14">
        <v>0</v>
      </c>
      <c r="D125" s="14">
        <v>2716.46</v>
      </c>
      <c r="E125" s="149"/>
    </row>
    <row r="126" spans="1:5" x14ac:dyDescent="0.25">
      <c r="A126" s="51" t="s">
        <v>193</v>
      </c>
      <c r="B126" s="14">
        <v>0</v>
      </c>
      <c r="C126" s="14">
        <v>0</v>
      </c>
      <c r="D126" s="14">
        <v>180</v>
      </c>
      <c r="E126" s="149"/>
    </row>
    <row r="127" spans="1:5" x14ac:dyDescent="0.25">
      <c r="A127" s="150" t="s">
        <v>28</v>
      </c>
      <c r="B127" s="62">
        <v>0</v>
      </c>
      <c r="C127" s="62">
        <v>0</v>
      </c>
      <c r="D127" s="62">
        <v>180</v>
      </c>
      <c r="E127" s="168">
        <v>0</v>
      </c>
    </row>
    <row r="128" spans="1:5" x14ac:dyDescent="0.25">
      <c r="A128" s="68" t="s">
        <v>30</v>
      </c>
      <c r="B128" s="14">
        <v>0</v>
      </c>
      <c r="C128" s="14">
        <v>0</v>
      </c>
      <c r="D128" s="14">
        <v>180</v>
      </c>
      <c r="E128" s="149"/>
    </row>
    <row r="129" spans="1:5" x14ac:dyDescent="0.25">
      <c r="A129" s="153" t="s">
        <v>293</v>
      </c>
      <c r="B129" s="154">
        <v>1420</v>
      </c>
      <c r="C129" s="154">
        <v>1420</v>
      </c>
      <c r="D129" s="154">
        <v>344.25</v>
      </c>
      <c r="E129" s="166">
        <v>24.24</v>
      </c>
    </row>
    <row r="130" spans="1:5" x14ac:dyDescent="0.25">
      <c r="A130" s="51" t="s">
        <v>153</v>
      </c>
      <c r="B130" s="14">
        <v>1420</v>
      </c>
      <c r="C130" s="14">
        <v>1420</v>
      </c>
      <c r="D130" s="14">
        <v>344.25</v>
      </c>
      <c r="E130" s="149">
        <v>24.24</v>
      </c>
    </row>
    <row r="131" spans="1:5" x14ac:dyDescent="0.25">
      <c r="A131" s="150" t="s">
        <v>80</v>
      </c>
      <c r="B131" s="62">
        <v>750</v>
      </c>
      <c r="C131" s="62">
        <v>750</v>
      </c>
      <c r="D131" s="62">
        <v>344.25</v>
      </c>
      <c r="E131" s="168">
        <v>45.9</v>
      </c>
    </row>
    <row r="132" spans="1:5" x14ac:dyDescent="0.25">
      <c r="A132" s="68" t="s">
        <v>88</v>
      </c>
      <c r="B132" s="14">
        <v>0</v>
      </c>
      <c r="C132" s="14">
        <v>0</v>
      </c>
      <c r="D132" s="14">
        <v>344.25</v>
      </c>
      <c r="E132" s="149"/>
    </row>
    <row r="133" spans="1:5" x14ac:dyDescent="0.25">
      <c r="A133" s="50" t="s">
        <v>96</v>
      </c>
      <c r="B133" s="62">
        <v>670</v>
      </c>
      <c r="C133" s="62">
        <v>670</v>
      </c>
      <c r="D133" s="62">
        <v>0</v>
      </c>
      <c r="E133" s="168">
        <v>0</v>
      </c>
    </row>
    <row r="134" spans="1:5" x14ac:dyDescent="0.25">
      <c r="A134" s="68"/>
      <c r="B134" s="14"/>
      <c r="C134" s="52"/>
      <c r="D134" s="11"/>
      <c r="E134" s="149"/>
    </row>
    <row r="135" spans="1:5" x14ac:dyDescent="0.25">
      <c r="A135" s="68"/>
      <c r="B135" s="52"/>
      <c r="C135" s="52"/>
      <c r="D135" s="11"/>
      <c r="E135" s="13"/>
    </row>
    <row r="136" spans="1:5" ht="15.75" x14ac:dyDescent="0.25">
      <c r="A136" s="174" t="s">
        <v>297</v>
      </c>
      <c r="B136" s="174"/>
      <c r="C136" s="174"/>
      <c r="D136" s="174"/>
      <c r="E136" s="174"/>
    </row>
    <row r="137" spans="1:5" ht="16.5" customHeight="1" x14ac:dyDescent="0.25">
      <c r="A137" s="140"/>
      <c r="B137" s="140"/>
      <c r="C137" s="140"/>
      <c r="D137" s="140"/>
      <c r="E137" s="140"/>
    </row>
    <row r="138" spans="1:5" ht="16.5" customHeight="1" x14ac:dyDescent="0.25">
      <c r="A138" s="179" t="s">
        <v>303</v>
      </c>
      <c r="B138" s="179"/>
      <c r="C138" s="179"/>
      <c r="D138" s="179"/>
      <c r="E138" s="179"/>
    </row>
    <row r="139" spans="1:5" x14ac:dyDescent="0.25">
      <c r="A139" s="31"/>
      <c r="B139" s="31"/>
      <c r="C139" s="31"/>
      <c r="D139" s="31"/>
      <c r="E139" s="32"/>
    </row>
    <row r="140" spans="1:5" ht="15.75" x14ac:dyDescent="0.25">
      <c r="A140" s="179"/>
      <c r="B140" s="179"/>
      <c r="C140" s="179"/>
      <c r="D140" s="179"/>
      <c r="E140" s="179"/>
    </row>
    <row r="141" spans="1:5" x14ac:dyDescent="0.25">
      <c r="A141" s="31"/>
      <c r="B141" s="31"/>
      <c r="C141" s="31"/>
      <c r="D141" s="31"/>
      <c r="E141" s="32"/>
    </row>
    <row r="142" spans="1:5" x14ac:dyDescent="0.25">
      <c r="A142" s="31"/>
      <c r="B142" s="31"/>
      <c r="C142" s="31"/>
      <c r="D142" s="105" t="s">
        <v>298</v>
      </c>
      <c r="E142" s="32"/>
    </row>
    <row r="143" spans="1:5" x14ac:dyDescent="0.25">
      <c r="A143" s="31"/>
      <c r="B143" s="31"/>
      <c r="C143" s="31"/>
      <c r="D143" s="91"/>
      <c r="E143" s="32"/>
    </row>
    <row r="144" spans="1:5" x14ac:dyDescent="0.25">
      <c r="A144" s="31" t="s">
        <v>304</v>
      </c>
      <c r="B144" s="31"/>
      <c r="C144" s="159" t="s">
        <v>299</v>
      </c>
      <c r="D144" s="31"/>
      <c r="E144" s="32"/>
    </row>
    <row r="145" spans="1:5" x14ac:dyDescent="0.25">
      <c r="A145" s="31"/>
      <c r="B145" s="31"/>
      <c r="C145" s="31"/>
      <c r="D145" s="31"/>
      <c r="E145" s="32"/>
    </row>
    <row r="146" spans="1:5" ht="15.75" x14ac:dyDescent="0.25">
      <c r="A146" s="181" t="s">
        <v>301</v>
      </c>
      <c r="B146" s="181"/>
      <c r="C146" s="181"/>
      <c r="D146" s="181"/>
      <c r="E146" s="181"/>
    </row>
    <row r="147" spans="1:5" ht="15.75" x14ac:dyDescent="0.25">
      <c r="A147" s="181" t="s">
        <v>300</v>
      </c>
      <c r="B147" s="181"/>
      <c r="C147" s="181"/>
      <c r="D147" s="181"/>
      <c r="E147" s="181"/>
    </row>
    <row r="148" spans="1:5" ht="15.75" x14ac:dyDescent="0.25">
      <c r="A148" s="180" t="s">
        <v>302</v>
      </c>
      <c r="B148" s="180"/>
      <c r="C148" s="180"/>
      <c r="D148" s="180"/>
      <c r="E148" s="180"/>
    </row>
    <row r="149" spans="1:5" x14ac:dyDescent="0.25">
      <c r="A149" s="31"/>
      <c r="B149" s="31"/>
      <c r="C149" s="31"/>
      <c r="D149" s="31"/>
      <c r="E149" s="32"/>
    </row>
    <row r="150" spans="1:5" x14ac:dyDescent="0.25">
      <c r="A150" s="92"/>
      <c r="B150" s="31"/>
      <c r="C150" s="31"/>
      <c r="D150" s="31"/>
      <c r="E150" s="32"/>
    </row>
    <row r="151" spans="1:5" x14ac:dyDescent="0.25">
      <c r="A151" s="92"/>
      <c r="B151" s="31"/>
      <c r="C151" s="31"/>
      <c r="D151" s="31"/>
      <c r="E151" s="32"/>
    </row>
    <row r="152" spans="1:5" x14ac:dyDescent="0.25">
      <c r="A152" s="92"/>
      <c r="B152" s="31"/>
      <c r="C152" s="31"/>
      <c r="D152" s="31"/>
      <c r="E152" s="32"/>
    </row>
    <row r="153" spans="1:5" x14ac:dyDescent="0.25">
      <c r="A153" s="92"/>
      <c r="B153" s="31"/>
      <c r="C153" s="31"/>
      <c r="D153" s="31"/>
      <c r="E153" s="32"/>
    </row>
    <row r="154" spans="1:5" x14ac:dyDescent="0.25">
      <c r="A154" s="31"/>
      <c r="B154" s="31"/>
      <c r="C154" s="31"/>
      <c r="D154" s="31"/>
      <c r="E154" s="32"/>
    </row>
    <row r="155" spans="1:5" x14ac:dyDescent="0.25">
      <c r="A155" s="31"/>
      <c r="B155" s="31"/>
      <c r="C155" s="31"/>
      <c r="D155" s="31"/>
      <c r="E155" s="32"/>
    </row>
    <row r="156" spans="1:5" x14ac:dyDescent="0.25">
      <c r="A156" s="31"/>
      <c r="B156" s="31"/>
      <c r="C156" s="31"/>
      <c r="D156" s="31"/>
      <c r="E156" s="32"/>
    </row>
    <row r="157" spans="1:5" x14ac:dyDescent="0.25">
      <c r="A157" s="31"/>
      <c r="B157" s="31"/>
      <c r="C157" s="31"/>
      <c r="D157" s="31"/>
      <c r="E157" s="32"/>
    </row>
    <row r="158" spans="1:5" x14ac:dyDescent="0.25">
      <c r="A158" s="31"/>
      <c r="B158" s="31"/>
      <c r="C158" s="31"/>
      <c r="D158" s="31"/>
      <c r="E158" s="32"/>
    </row>
  </sheetData>
  <mergeCells count="10">
    <mergeCell ref="A1:E1"/>
    <mergeCell ref="A3:E3"/>
    <mergeCell ref="A5:E5"/>
    <mergeCell ref="A148:E148"/>
    <mergeCell ref="A136:E136"/>
    <mergeCell ref="A138:E138"/>
    <mergeCell ref="A140:E140"/>
    <mergeCell ref="A146:E146"/>
    <mergeCell ref="A147:E147"/>
    <mergeCell ref="A7:G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Sonja Kolarek</cp:lastModifiedBy>
  <cp:lastPrinted>2025-07-24T08:26:36Z</cp:lastPrinted>
  <dcterms:created xsi:type="dcterms:W3CDTF">2018-03-15T13:07:00Z</dcterms:created>
  <dcterms:modified xsi:type="dcterms:W3CDTF">2025-09-02T10:05:24Z</dcterms:modified>
</cp:coreProperties>
</file>