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ja Kolarek\Desktop\Prijedlog izvještaja o izvršenju financijslog plana 31.12.2024\"/>
    </mc:Choice>
  </mc:AlternateContent>
  <xr:revisionPtr revIDLastSave="0" documentId="13_ncr:1_{1D477439-3207-44B7-9296-4D6CDF0B34C4}" xr6:coauthVersionLast="37" xr6:coauthVersionMax="37" xr10:uidLastSave="{00000000-0000-0000-0000-000000000000}"/>
  <bookViews>
    <workbookView xWindow="0" yWindow="0" windowWidth="28800" windowHeight="11805" tabRatio="797" activeTab="4" xr2:uid="{00000000-000D-0000-FFFF-FFFF00000000}"/>
  </bookViews>
  <sheets>
    <sheet name="Sažetak " sheetId="12" r:id="rId1"/>
    <sheet name="Račun prihoda i rashoda" sheetId="1" r:id="rId2"/>
    <sheet name="Račun prihoda i rashoda prema f" sheetId="3" r:id="rId3"/>
    <sheet name="Rashodi prema funkcijskoj klasi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_FilterDatabase" localSheetId="6" hidden="1">'Posebni dio-Tablica 6.'!$B$12:$E$159</definedName>
    <definedName name="_xlnm.Print_Titles" localSheetId="6">'Posebni dio-Tablica 6.'!$9:$9</definedName>
    <definedName name="_xlnm.Print_Titles" localSheetId="1">'Račun prihoda i rashoda'!$9:$10</definedName>
    <definedName name="_xlnm.Print_Titles" localSheetId="2">'Račun prihoda i rashoda prema f'!$4:$5</definedName>
    <definedName name="_xlnm.Print_Titles" localSheetId="3">'Rashodi prema funkcijskoj klasi'!$3:$4</definedName>
    <definedName name="_xlnm.Print_Area" localSheetId="5">'Rač fin-Tablica 5.'!$A$1:$G$25</definedName>
    <definedName name="_xlnm.Print_Area" localSheetId="1">'Račun prihoda i rashoda'!$A$1:$G$193</definedName>
    <definedName name="_xlnm.Print_Area" localSheetId="2">'Račun prihoda i rashoda prema f'!$A$1:$G$44</definedName>
    <definedName name="_xlnm.Print_Area" localSheetId="3">'Rashodi prema funkcijskoj klasi'!$A$1:$G$38</definedName>
    <definedName name="_xlnm.Print_Area" localSheetId="0">'Sažetak '!$A$1:$G$39</definedName>
  </definedNames>
  <calcPr calcId="179021"/>
</workbook>
</file>

<file path=xl/calcChain.xml><?xml version="1.0" encoding="utf-8"?>
<calcChain xmlns="http://schemas.openxmlformats.org/spreadsheetml/2006/main">
  <c r="C9" i="11" l="1"/>
  <c r="D9" i="11"/>
  <c r="B9" i="11"/>
  <c r="C3" i="8"/>
  <c r="D3" i="8"/>
  <c r="E3" i="8"/>
  <c r="B3" i="8"/>
  <c r="C5" i="2"/>
  <c r="D5" i="2"/>
  <c r="E5" i="2"/>
  <c r="B5" i="2"/>
  <c r="C3" i="4"/>
  <c r="D3" i="4"/>
  <c r="C4" i="3"/>
  <c r="D4" i="3"/>
  <c r="E4" i="3"/>
  <c r="B4" i="3"/>
  <c r="E9" i="1"/>
  <c r="D9" i="1"/>
  <c r="C9" i="1"/>
  <c r="B9" i="1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2" i="3"/>
  <c r="F42" i="3"/>
  <c r="G40" i="3"/>
  <c r="F40" i="3"/>
  <c r="G39" i="3"/>
  <c r="F39" i="3"/>
  <c r="G37" i="3"/>
  <c r="F37" i="3"/>
  <c r="G35" i="3"/>
  <c r="F35" i="3"/>
  <c r="G34" i="3"/>
  <c r="F34" i="3"/>
  <c r="G32" i="3"/>
  <c r="F32" i="3"/>
  <c r="G31" i="3"/>
  <c r="F31" i="3"/>
  <c r="G29" i="3"/>
  <c r="F29" i="3"/>
  <c r="G27" i="3"/>
  <c r="F27" i="3"/>
  <c r="G21" i="3"/>
  <c r="F21" i="3"/>
  <c r="G20" i="3"/>
  <c r="F20" i="3"/>
  <c r="G191" i="1"/>
  <c r="F191" i="1"/>
  <c r="G189" i="1"/>
  <c r="F189" i="1"/>
  <c r="G185" i="1"/>
  <c r="F185" i="1"/>
  <c r="G183" i="1"/>
  <c r="F183" i="1"/>
  <c r="G181" i="1"/>
  <c r="F181" i="1"/>
  <c r="G180" i="1"/>
  <c r="F180" i="1"/>
  <c r="G178" i="1"/>
  <c r="F178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8" i="1"/>
  <c r="F168" i="1"/>
  <c r="G167" i="1"/>
  <c r="F167" i="1"/>
  <c r="G166" i="1"/>
  <c r="F166" i="1"/>
  <c r="G162" i="1"/>
  <c r="F162" i="1"/>
  <c r="G161" i="1"/>
  <c r="F161" i="1"/>
  <c r="G155" i="1"/>
  <c r="F155" i="1"/>
  <c r="G153" i="1"/>
  <c r="F153" i="1"/>
  <c r="G152" i="1"/>
  <c r="F152" i="1"/>
  <c r="G148" i="1"/>
  <c r="F148" i="1"/>
  <c r="G147" i="1"/>
  <c r="F147" i="1"/>
  <c r="G143" i="1"/>
  <c r="F143" i="1"/>
  <c r="G139" i="1"/>
  <c r="F139" i="1"/>
  <c r="G138" i="1"/>
  <c r="F138" i="1"/>
  <c r="G137" i="1"/>
  <c r="F137" i="1"/>
  <c r="G136" i="1"/>
  <c r="F136" i="1"/>
  <c r="G134" i="1"/>
  <c r="F134" i="1"/>
  <c r="G133" i="1"/>
  <c r="F133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1" i="1"/>
  <c r="F121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2" i="1"/>
  <c r="F102" i="1"/>
  <c r="G101" i="1"/>
  <c r="F101" i="1"/>
  <c r="G100" i="1"/>
  <c r="F100" i="1"/>
  <c r="G99" i="1"/>
  <c r="F99" i="1"/>
  <c r="G95" i="1"/>
  <c r="F95" i="1"/>
  <c r="G94" i="1"/>
  <c r="F94" i="1"/>
  <c r="G93" i="1"/>
  <c r="F93" i="1"/>
  <c r="G91" i="1"/>
  <c r="F91" i="1"/>
  <c r="G89" i="1"/>
  <c r="F89" i="1"/>
  <c r="G88" i="1"/>
  <c r="F88" i="1"/>
  <c r="G87" i="1"/>
  <c r="F87" i="1"/>
  <c r="G86" i="1"/>
  <c r="F86" i="1"/>
  <c r="G78" i="1"/>
  <c r="F78" i="1"/>
  <c r="G76" i="1"/>
  <c r="F76" i="1"/>
  <c r="G75" i="1"/>
  <c r="F75" i="1"/>
  <c r="G74" i="1"/>
  <c r="F74" i="1"/>
  <c r="G72" i="1"/>
  <c r="F72" i="1"/>
  <c r="G65" i="1"/>
  <c r="F65" i="1"/>
  <c r="G61" i="1"/>
  <c r="F61" i="1"/>
  <c r="G58" i="1"/>
  <c r="F58" i="1"/>
  <c r="G57" i="1"/>
  <c r="F57" i="1"/>
  <c r="G56" i="1"/>
  <c r="F56" i="1"/>
  <c r="G52" i="1"/>
  <c r="F52" i="1"/>
  <c r="G51" i="1"/>
  <c r="F51" i="1"/>
  <c r="G49" i="1"/>
  <c r="F49" i="1"/>
  <c r="G48" i="1"/>
  <c r="F48" i="1"/>
  <c r="G44" i="1"/>
  <c r="F44" i="1"/>
  <c r="G40" i="1"/>
  <c r="F40" i="1"/>
  <c r="G39" i="1"/>
  <c r="F39" i="1"/>
  <c r="G38" i="1"/>
  <c r="F38" i="1"/>
  <c r="G37" i="1"/>
  <c r="F37" i="1"/>
  <c r="G33" i="1"/>
  <c r="F33" i="1"/>
  <c r="G32" i="1"/>
  <c r="F32" i="1"/>
  <c r="G31" i="1"/>
  <c r="F31" i="1"/>
  <c r="G30" i="1"/>
  <c r="F30" i="1"/>
  <c r="G28" i="1"/>
  <c r="F28" i="1"/>
  <c r="G27" i="1"/>
  <c r="G25" i="1"/>
  <c r="F25" i="1"/>
  <c r="G24" i="1"/>
  <c r="F24" i="1"/>
  <c r="G22" i="1"/>
  <c r="F22" i="1"/>
  <c r="G21" i="1"/>
  <c r="F21" i="1"/>
  <c r="G19" i="1"/>
  <c r="F19" i="1"/>
  <c r="G18" i="1"/>
  <c r="F18" i="1"/>
  <c r="G17" i="1"/>
  <c r="F17" i="1"/>
  <c r="G16" i="1"/>
  <c r="F16" i="1"/>
  <c r="G14" i="1"/>
  <c r="F14" i="1"/>
  <c r="C83" i="1" l="1"/>
  <c r="D83" i="1"/>
  <c r="C6" i="8"/>
  <c r="D6" i="8"/>
  <c r="E6" i="8"/>
  <c r="C8" i="8"/>
  <c r="D8" i="8"/>
  <c r="E8" i="8"/>
  <c r="C10" i="8"/>
  <c r="D10" i="8"/>
  <c r="E10" i="8"/>
  <c r="C17" i="8"/>
  <c r="D17" i="8"/>
  <c r="E17" i="8"/>
  <c r="C19" i="8"/>
  <c r="D19" i="8"/>
  <c r="E19" i="8"/>
  <c r="B19" i="8"/>
  <c r="B17" i="8"/>
  <c r="B10" i="8"/>
  <c r="B8" i="8"/>
  <c r="B6" i="8"/>
  <c r="C18" i="2"/>
  <c r="D18" i="2"/>
  <c r="E18" i="2"/>
  <c r="C20" i="2"/>
  <c r="D20" i="2"/>
  <c r="E20" i="2"/>
  <c r="B20" i="2"/>
  <c r="B18" i="2"/>
  <c r="C9" i="2"/>
  <c r="D9" i="2"/>
  <c r="E9" i="2"/>
  <c r="C11" i="2"/>
  <c r="D11" i="2"/>
  <c r="E11" i="2"/>
  <c r="B11" i="2"/>
  <c r="B9" i="2"/>
  <c r="C6" i="4"/>
  <c r="D6" i="4"/>
  <c r="E6" i="4"/>
  <c r="C12" i="4"/>
  <c r="D12" i="4"/>
  <c r="E12" i="4"/>
  <c r="C17" i="4"/>
  <c r="D17" i="4"/>
  <c r="E17" i="4"/>
  <c r="C24" i="4"/>
  <c r="D24" i="4"/>
  <c r="E24" i="4"/>
  <c r="C32" i="4"/>
  <c r="D32" i="4"/>
  <c r="E32" i="4"/>
  <c r="B32" i="4"/>
  <c r="B24" i="4"/>
  <c r="B17" i="4"/>
  <c r="B12" i="4"/>
  <c r="B6" i="4"/>
  <c r="C38" i="3"/>
  <c r="D38" i="3"/>
  <c r="E38" i="3"/>
  <c r="C41" i="3"/>
  <c r="D41" i="3"/>
  <c r="E41" i="3"/>
  <c r="B41" i="3"/>
  <c r="B38" i="3"/>
  <c r="C19" i="3"/>
  <c r="D19" i="3"/>
  <c r="E19" i="3"/>
  <c r="B19" i="3"/>
  <c r="E13" i="1"/>
  <c r="G13" i="1" s="1"/>
  <c r="B13" i="1"/>
  <c r="E15" i="1"/>
  <c r="E20" i="1"/>
  <c r="E23" i="1"/>
  <c r="E26" i="1"/>
  <c r="E29" i="1"/>
  <c r="E36" i="1"/>
  <c r="E43" i="1"/>
  <c r="E47" i="1"/>
  <c r="E50" i="1"/>
  <c r="E55" i="1"/>
  <c r="E60" i="1"/>
  <c r="E64" i="1"/>
  <c r="C69" i="1"/>
  <c r="C17" i="12" s="1"/>
  <c r="D69" i="1"/>
  <c r="D17" i="12" s="1"/>
  <c r="E71" i="1"/>
  <c r="E73" i="1"/>
  <c r="E77" i="1"/>
  <c r="E90" i="1"/>
  <c r="E92" i="1"/>
  <c r="E98" i="1"/>
  <c r="E103" i="1"/>
  <c r="E110" i="1"/>
  <c r="G110" i="1" s="1"/>
  <c r="E120" i="1"/>
  <c r="G122" i="1"/>
  <c r="E132" i="1"/>
  <c r="E135" i="1"/>
  <c r="E146" i="1"/>
  <c r="E151" i="1"/>
  <c r="E154" i="1"/>
  <c r="E160" i="1"/>
  <c r="E165" i="1"/>
  <c r="E169" i="1"/>
  <c r="E177" i="1"/>
  <c r="E182" i="1"/>
  <c r="E184" i="1"/>
  <c r="E190" i="1"/>
  <c r="B190" i="1"/>
  <c r="B187" i="1"/>
  <c r="B184" i="1"/>
  <c r="B177" i="1"/>
  <c r="B169" i="1"/>
  <c r="B165" i="1"/>
  <c r="B160" i="1"/>
  <c r="B159" i="1" s="1"/>
  <c r="B154" i="1"/>
  <c r="B151" i="1"/>
  <c r="B146" i="1"/>
  <c r="B145" i="1" s="1"/>
  <c r="B142" i="1"/>
  <c r="B141" i="1" s="1"/>
  <c r="B135" i="1"/>
  <c r="B132" i="1"/>
  <c r="B122" i="1"/>
  <c r="B120" i="1"/>
  <c r="B110" i="1"/>
  <c r="B103" i="1"/>
  <c r="B98" i="1"/>
  <c r="B92" i="1"/>
  <c r="B90" i="1"/>
  <c r="B77" i="1"/>
  <c r="B73" i="1"/>
  <c r="B71" i="1"/>
  <c r="B70" i="1" s="1"/>
  <c r="B69" i="1" s="1"/>
  <c r="B17" i="12" s="1"/>
  <c r="B29" i="1"/>
  <c r="B55" i="1"/>
  <c r="B64" i="1"/>
  <c r="B63" i="1" s="1"/>
  <c r="B60" i="1"/>
  <c r="B50" i="1"/>
  <c r="B47" i="1"/>
  <c r="B43" i="1"/>
  <c r="B42" i="1" s="1"/>
  <c r="B36" i="1"/>
  <c r="B35" i="1" s="1"/>
  <c r="B26" i="1"/>
  <c r="B23" i="1"/>
  <c r="B20" i="1"/>
  <c r="B15" i="1"/>
  <c r="C22" i="12"/>
  <c r="D22" i="12"/>
  <c r="E22" i="12"/>
  <c r="C23" i="12"/>
  <c r="D23" i="12"/>
  <c r="E23" i="12"/>
  <c r="B23" i="12"/>
  <c r="B23" i="8" l="1"/>
  <c r="B17" i="2"/>
  <c r="B24" i="2" s="1"/>
  <c r="G165" i="1"/>
  <c r="F165" i="1"/>
  <c r="E159" i="1"/>
  <c r="F160" i="1"/>
  <c r="G160" i="1"/>
  <c r="G154" i="1"/>
  <c r="F154" i="1"/>
  <c r="G151" i="1"/>
  <c r="F151" i="1"/>
  <c r="G142" i="1"/>
  <c r="F142" i="1"/>
  <c r="G132" i="1"/>
  <c r="F132" i="1"/>
  <c r="F122" i="1"/>
  <c r="G190" i="1"/>
  <c r="F190" i="1"/>
  <c r="G120" i="1"/>
  <c r="F120" i="1"/>
  <c r="G188" i="1"/>
  <c r="F188" i="1"/>
  <c r="G184" i="1"/>
  <c r="F184" i="1"/>
  <c r="G182" i="1"/>
  <c r="F182" i="1"/>
  <c r="F177" i="1"/>
  <c r="G177" i="1"/>
  <c r="G22" i="12"/>
  <c r="F23" i="12"/>
  <c r="G23" i="12"/>
  <c r="G85" i="1"/>
  <c r="F85" i="1"/>
  <c r="G90" i="1"/>
  <c r="F90" i="1"/>
  <c r="G92" i="1"/>
  <c r="F92" i="1"/>
  <c r="G98" i="1"/>
  <c r="F98" i="1"/>
  <c r="F103" i="1"/>
  <c r="G103" i="1"/>
  <c r="F110" i="1"/>
  <c r="B97" i="1"/>
  <c r="G135" i="1"/>
  <c r="F135" i="1"/>
  <c r="E145" i="1"/>
  <c r="F146" i="1"/>
  <c r="G146" i="1"/>
  <c r="F169" i="1"/>
  <c r="G169" i="1"/>
  <c r="G179" i="1"/>
  <c r="F179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1" i="3"/>
  <c r="F41" i="3"/>
  <c r="G38" i="3"/>
  <c r="F38" i="3"/>
  <c r="G36" i="3"/>
  <c r="F36" i="3"/>
  <c r="G33" i="3"/>
  <c r="F33" i="3"/>
  <c r="F30" i="3"/>
  <c r="G30" i="3"/>
  <c r="G28" i="3"/>
  <c r="F28" i="3"/>
  <c r="G26" i="3"/>
  <c r="F26" i="3"/>
  <c r="G19" i="3"/>
  <c r="F19" i="3"/>
  <c r="G77" i="1"/>
  <c r="F77" i="1"/>
  <c r="G73" i="1"/>
  <c r="F73" i="1"/>
  <c r="E70" i="1"/>
  <c r="G71" i="1"/>
  <c r="F71" i="1"/>
  <c r="G64" i="1"/>
  <c r="F64" i="1"/>
  <c r="G60" i="1"/>
  <c r="F60" i="1"/>
  <c r="G55" i="1"/>
  <c r="F55" i="1"/>
  <c r="G50" i="1"/>
  <c r="F50" i="1"/>
  <c r="B46" i="1"/>
  <c r="G47" i="1"/>
  <c r="F47" i="1"/>
  <c r="E42" i="1"/>
  <c r="G43" i="1"/>
  <c r="F43" i="1"/>
  <c r="E35" i="1"/>
  <c r="G36" i="1"/>
  <c r="F36" i="1"/>
  <c r="G29" i="1"/>
  <c r="F29" i="1"/>
  <c r="F26" i="1"/>
  <c r="G26" i="1"/>
  <c r="G23" i="1"/>
  <c r="F23" i="1"/>
  <c r="G20" i="1"/>
  <c r="F20" i="1"/>
  <c r="F15" i="1"/>
  <c r="G15" i="1"/>
  <c r="F13" i="1"/>
  <c r="D23" i="8"/>
  <c r="E13" i="8"/>
  <c r="C13" i="8"/>
  <c r="C8" i="2"/>
  <c r="C14" i="2" s="1"/>
  <c r="D8" i="2"/>
  <c r="D14" i="2" s="1"/>
  <c r="B38" i="4"/>
  <c r="E97" i="1"/>
  <c r="G97" i="1" s="1"/>
  <c r="C23" i="8"/>
  <c r="E23" i="8"/>
  <c r="D13" i="8"/>
  <c r="B13" i="8"/>
  <c r="E17" i="2"/>
  <c r="C17" i="2"/>
  <c r="C24" i="2" s="1"/>
  <c r="D17" i="2"/>
  <c r="B8" i="2"/>
  <c r="B22" i="12" s="1"/>
  <c r="F22" i="12" s="1"/>
  <c r="C38" i="4"/>
  <c r="E38" i="4"/>
  <c r="D38" i="4"/>
  <c r="D44" i="3"/>
  <c r="B44" i="3"/>
  <c r="C44" i="3"/>
  <c r="E44" i="3"/>
  <c r="D23" i="3"/>
  <c r="B23" i="3"/>
  <c r="C23" i="3"/>
  <c r="E23" i="3"/>
  <c r="E54" i="1"/>
  <c r="B131" i="1"/>
  <c r="B150" i="1"/>
  <c r="B84" i="1"/>
  <c r="E150" i="1"/>
  <c r="E63" i="1"/>
  <c r="B12" i="1"/>
  <c r="E164" i="1"/>
  <c r="E141" i="1"/>
  <c r="E84" i="1"/>
  <c r="E46" i="1"/>
  <c r="E187" i="1"/>
  <c r="E131" i="1"/>
  <c r="E12" i="1"/>
  <c r="G12" i="1" s="1"/>
  <c r="D11" i="1"/>
  <c r="D81" i="1" s="1"/>
  <c r="C11" i="1"/>
  <c r="D158" i="1"/>
  <c r="C158" i="1"/>
  <c r="B164" i="1"/>
  <c r="B158" i="1" s="1"/>
  <c r="B54" i="1"/>
  <c r="C36" i="12"/>
  <c r="E36" i="12"/>
  <c r="G159" i="1" l="1"/>
  <c r="F159" i="1"/>
  <c r="G150" i="1"/>
  <c r="F150" i="1"/>
  <c r="F187" i="1"/>
  <c r="G187" i="1"/>
  <c r="G141" i="1"/>
  <c r="F141" i="1"/>
  <c r="G84" i="1"/>
  <c r="F84" i="1"/>
  <c r="F97" i="1"/>
  <c r="B83" i="1"/>
  <c r="B27" i="12" s="1"/>
  <c r="G131" i="1"/>
  <c r="F131" i="1"/>
  <c r="F145" i="1"/>
  <c r="G145" i="1"/>
  <c r="G164" i="1"/>
  <c r="F164" i="1"/>
  <c r="G23" i="8"/>
  <c r="F23" i="8"/>
  <c r="G13" i="8"/>
  <c r="F13" i="8"/>
  <c r="E24" i="2"/>
  <c r="F17" i="2"/>
  <c r="G17" i="2"/>
  <c r="E14" i="2"/>
  <c r="G8" i="2"/>
  <c r="F8" i="2"/>
  <c r="B14" i="2"/>
  <c r="F38" i="4"/>
  <c r="G38" i="4"/>
  <c r="F44" i="3"/>
  <c r="G44" i="3"/>
  <c r="F23" i="3"/>
  <c r="G23" i="3"/>
  <c r="C81" i="1"/>
  <c r="E69" i="1"/>
  <c r="G70" i="1"/>
  <c r="F70" i="1"/>
  <c r="F63" i="1"/>
  <c r="G63" i="1"/>
  <c r="G54" i="1"/>
  <c r="F54" i="1"/>
  <c r="G46" i="1"/>
  <c r="F46" i="1"/>
  <c r="G42" i="1"/>
  <c r="F42" i="1"/>
  <c r="F35" i="1"/>
  <c r="G35" i="1"/>
  <c r="F12" i="1"/>
  <c r="E83" i="1"/>
  <c r="D24" i="2"/>
  <c r="C193" i="1"/>
  <c r="E158" i="1"/>
  <c r="G158" i="1" s="1"/>
  <c r="E11" i="1"/>
  <c r="B11" i="1"/>
  <c r="D193" i="1"/>
  <c r="D36" i="12"/>
  <c r="B36" i="12"/>
  <c r="C26" i="12"/>
  <c r="C27" i="12"/>
  <c r="C24" i="12"/>
  <c r="B24" i="12"/>
  <c r="C20" i="12"/>
  <c r="F18" i="12" l="1"/>
  <c r="F83" i="1"/>
  <c r="G83" i="1"/>
  <c r="F19" i="12"/>
  <c r="F158" i="1"/>
  <c r="G24" i="2"/>
  <c r="F24" i="2"/>
  <c r="G14" i="2"/>
  <c r="F14" i="2"/>
  <c r="E17" i="12"/>
  <c r="G69" i="1"/>
  <c r="F69" i="1"/>
  <c r="G11" i="1"/>
  <c r="E81" i="1"/>
  <c r="G81" i="1" s="1"/>
  <c r="B26" i="12"/>
  <c r="F11" i="1"/>
  <c r="B81" i="1"/>
  <c r="E193" i="1"/>
  <c r="B193" i="1"/>
  <c r="G16" i="12"/>
  <c r="D20" i="12"/>
  <c r="D27" i="12"/>
  <c r="C28" i="12"/>
  <c r="C38" i="12" s="1"/>
  <c r="D24" i="12"/>
  <c r="D26" i="12"/>
  <c r="E24" i="12"/>
  <c r="G18" i="12" l="1"/>
  <c r="F193" i="1"/>
  <c r="G19" i="12"/>
  <c r="E27" i="12"/>
  <c r="F27" i="12" s="1"/>
  <c r="G193" i="1"/>
  <c r="G17" i="12"/>
  <c r="F17" i="12"/>
  <c r="B20" i="12"/>
  <c r="F16" i="12"/>
  <c r="F81" i="1"/>
  <c r="B28" i="12"/>
  <c r="B38" i="12" s="1"/>
  <c r="E26" i="12"/>
  <c r="F26" i="12" s="1"/>
  <c r="E20" i="12"/>
  <c r="D28" i="12"/>
  <c r="D38" i="12" s="1"/>
  <c r="G27" i="12" l="1"/>
  <c r="E28" i="12"/>
  <c r="E38" i="12" s="1"/>
  <c r="G26" i="12"/>
</calcChain>
</file>

<file path=xl/sharedStrings.xml><?xml version="1.0" encoding="utf-8"?>
<sst xmlns="http://schemas.openxmlformats.org/spreadsheetml/2006/main" count="498" uniqueCount="306">
  <si>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</si>
  <si>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</si>
  <si>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</si>
  <si>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</si>
  <si>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</si>
  <si>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</si>
  <si>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</si>
  <si>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</si>
  <si>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</si>
  <si>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</si>
  <si>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</si>
  <si>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</si>
  <si>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</si>
  <si>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</si>
  <si>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</si>
  <si>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</si>
  <si>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</si>
  <si>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</si>
  <si>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</si>
  <si>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</si>
  <si>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</si>
  <si>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</si>
  <si>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</si>
  <si>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</si>
  <si>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</si>
  <si>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</si>
  <si>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</si>
  <si>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</si>
  <si>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</si>
  <si>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</si>
  <si>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</si>
  <si>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</si>
  <si>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</si>
  <si>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</si>
  <si>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</si>
  <si>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</si>
  <si>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</si>
  <si>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</si>
  <si>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</si>
  <si>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</si>
  <si>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</si>
  <si>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</si>
  <si>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</si>
  <si>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</si>
  <si>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</si>
  <si>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</si>
  <si>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</si>
  <si>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</si>
  <si>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</si>
  <si>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</si>
  <si>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</si>
  <si>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</si>
  <si>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</si>
  <si>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</si>
  <si>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</si>
  <si>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</si>
  <si>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</si>
  <si>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</si>
  <si>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</si>
  <si>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</si>
  <si>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</si>
  <si>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</si>
  <si>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</si>
  <si>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</si>
  <si>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</si>
  <si>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</si>
  <si>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</si>
  <si>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</si>
  <si>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</si>
  <si>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</si>
  <si>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</si>
  <si>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</si>
  <si>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</si>
  <si>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</si>
  <si>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</si>
  <si>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</si>
  <si>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</si>
  <si>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</si>
  <si>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</si>
  <si>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</si>
  <si>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</si>
  <si>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</si>
  <si>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</si>
  <si>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</si>
  <si>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</si>
  <si>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</si>
  <si>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</si>
  <si>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</si>
  <si>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</si>
  <si>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</si>
  <si>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</si>
  <si>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</si>
  <si>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</si>
  <si>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</si>
  <si>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</si>
  <si>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</si>
  <si>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</si>
  <si>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</si>
  <si>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</si>
  <si>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</si>
  <si>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</si>
  <si>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</si>
  <si>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</si>
  <si>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</si>
  <si>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</si>
  <si>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</si>
  <si>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</si>
  <si>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</si>
  <si>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</si>
  <si>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</si>
  <si>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</si>
  <si>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</si>
  <si>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</si>
  <si>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</si>
  <si>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</si>
  <si>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</si>
  <si>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</si>
  <si>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</si>
  <si>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</si>
  <si>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</si>
  <si>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</si>
  <si>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</si>
  <si>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</si>
  <si>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</si>
  <si>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</si>
  <si>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</si>
  <si>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</si>
  <si>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</si>
  <si>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</si>
  <si>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</si>
  <si>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</si>
  <si>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</si>
  <si>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</si>
  <si>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</si>
  <si>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</si>
  <si>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</si>
  <si>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</si>
  <si>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</si>
  <si>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</si>
  <si>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</si>
  <si>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</si>
  <si>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>5=4/3*100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</si>
  <si>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</si>
  <si>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</si>
  <si>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</si>
  <si>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</si>
  <si>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</si>
  <si>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</si>
  <si>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</si>
  <si>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</si>
  <si>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</si>
  <si>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</si>
  <si>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</si>
  <si>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</si>
  <si>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</si>
  <si>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</si>
  <si>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</si>
  <si>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</si>
  <si>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</si>
  <si>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</si>
  <si>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</si>
  <si>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</si>
  <si>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</si>
  <si>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</si>
  <si>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</si>
  <si>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</si>
  <si>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</si>
  <si>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</si>
  <si>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</si>
  <si>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</si>
  <si>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</si>
  <si>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</si>
  <si>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</si>
  <si>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</si>
  <si>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</si>
  <si>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</si>
  <si>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</si>
  <si>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</si>
  <si>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</si>
  <si>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</si>
  <si>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</si>
  <si>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</si>
  <si>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</si>
  <si>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</si>
  <si>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</si>
  <si>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</si>
  <si>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</si>
  <si>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</si>
  <si>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</si>
  <si>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</si>
  <si>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</si>
  <si>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</si>
  <si>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</si>
  <si>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</si>
  <si>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</si>
  <si>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</si>
  <si>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</si>
  <si>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</si>
  <si>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</si>
  <si>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</si>
  <si>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</si>
  <si>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</si>
  <si>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</si>
  <si>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</si>
  <si>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</si>
  <si>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</si>
  <si>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</si>
  <si>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</si>
  <si>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</si>
  <si>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</si>
  <si>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</si>
  <si>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</si>
  <si>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</si>
  <si>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</si>
  <si>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</si>
  <si>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</si>
  <si>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</si>
  <si>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</si>
  <si>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</si>
  <si>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</si>
  <si>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</si>
  <si>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</si>
  <si>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</si>
  <si>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</si>
  <si>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</si>
  <si>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</si>
  <si>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</si>
  <si>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</si>
  <si>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</si>
  <si>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</si>
  <si>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</si>
  <si>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</si>
  <si>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</si>
  <si>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</si>
  <si>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</si>
  <si>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</si>
  <si>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</si>
  <si>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</si>
  <si>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</si>
  <si>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</si>
  <si>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</si>
  <si>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</si>
  <si>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</si>
  <si>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</si>
  <si>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</si>
  <si>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</si>
  <si>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</si>
  <si>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</si>
  <si>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</si>
  <si>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</si>
  <si>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</si>
  <si>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</si>
  <si>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</si>
  <si>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</si>
  <si>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</si>
  <si>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</si>
  <si>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</si>
  <si>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</si>
  <si>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</si>
  <si>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</si>
  <si>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</si>
  <si>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</si>
  <si>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</si>
  <si>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</si>
  <si>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</si>
  <si>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</si>
  <si>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</si>
  <si>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>ZA 2024. GODINU</t>
  </si>
  <si>
    <t>Izvorni plan 
2024.</t>
  </si>
  <si>
    <t>Tekući plan 
2024.</t>
  </si>
  <si>
    <t xml:space="preserve">Prihodi i rashodi te primici i izdaci ostvareni su, odnosno izvršeni u 2024. godini u Računu prihoda i rashoda i Računu financiranja, uz usporedbu prethodne godine, kako slijedi: </t>
  </si>
  <si>
    <t xml:space="preserve">              Rashodi i izdaci u Posebnom dijelu Financijskog plana iskazani po programskoj klasifikaciji, izvršeni su kako slijedi:</t>
  </si>
  <si>
    <t>OSNOVNA ŠKOLA IZIDORA POLJAKA VIŠNJICA</t>
  </si>
  <si>
    <t>3812 Tekuće donacije u naravi</t>
  </si>
  <si>
    <t>Razdjel: 015 UPRAVNI ODJEL ZA PROSVJETU, KULTURU I SPORT</t>
  </si>
  <si>
    <t>Glava:  01502 OSNOVNO ŠKOLSKO OBRAZOVANJE</t>
  </si>
  <si>
    <t>13828 OŠ IZIDORA POLJAKA, DONJA VIŠNJICA</t>
  </si>
  <si>
    <t>Program: 1140 PROGRAMI EUROPSKIH POSLOVA</t>
  </si>
  <si>
    <t>T114010 Međunarodni projekti iz EU fondova</t>
  </si>
  <si>
    <t>T114017 Asistenti u nastavi</t>
  </si>
  <si>
    <t>T114036 Školska Shema</t>
  </si>
  <si>
    <t>3225 Sitni inventar i autogume</t>
  </si>
  <si>
    <t>Program: 1210 JAVNE POTREBE U OBRAZOVANJU IZNAD ZAKONSKOG STANDARDA</t>
  </si>
  <si>
    <t>A121016 Programi u školstvu iznad zakonskog standarda</t>
  </si>
  <si>
    <t>A121019 Prehrana učenika</t>
  </si>
  <si>
    <t>A121023 Građanski odgoj</t>
  </si>
  <si>
    <t>A121025 Opskrba školskih ustanova besplatnim higijenskim potrepštinama</t>
  </si>
  <si>
    <t>T121001 Školski medni dan</t>
  </si>
  <si>
    <t>Program: 1230 ZAKONSKI STANDARD JAVNIH USTANOVA OŠ</t>
  </si>
  <si>
    <t>A123001 Odgojnoobrazovno, administrativno i tehničko osoblje</t>
  </si>
  <si>
    <t xml:space="preserve">                                                                                                                Članak 4.</t>
  </si>
  <si>
    <t>Godišnji izvještaj o izvršenju Financijskog plana za 2024. godinu objavljuje se  na stranicama škole.</t>
  </si>
  <si>
    <t xml:space="preserve">Sažetak godišnjeg  izvještaja o izvršenju Financijskog plana za 2024. godinu izgleda kako slijedi: </t>
  </si>
  <si>
    <t>Ostvarenje / izvršenje 
01.01.-31.12.'23.</t>
  </si>
  <si>
    <t>Ostvarenje / izvršenje 
01.01.-31.12.24.</t>
  </si>
  <si>
    <t>Izvršenje 
01.01.-31.12.'23.</t>
  </si>
  <si>
    <t>Izvršenje 
01.01.-31.12.'24.</t>
  </si>
  <si>
    <t>K123001 Izgradnja i održavanje školskih objekata</t>
  </si>
  <si>
    <r>
      <t>Temeljem odredbi članka 86. Zakona o proračunu (Narodne novine br. 144/21), članka 52. Pravilnika o polugodišnjem i godišnjem izvještaju o izvršenju proračuna i financijskog plana (Narodne novine br. 85/23), članka 29. Odluke o izvršavanju Proračuna Varaždinske županije za 2024. godinu (Službeni vjesnik Varaždinske županije br. 101/23) i članka</t>
    </r>
    <r>
      <rPr>
        <sz val="12"/>
        <color rgb="FFFF0000"/>
        <rFont val="Times New Roman"/>
        <family val="1"/>
        <charset val="238"/>
      </rPr>
      <t xml:space="preserve"> 68</t>
    </r>
    <r>
      <rPr>
        <sz val="12"/>
        <color theme="1"/>
        <rFont val="Times New Roman"/>
        <family val="1"/>
        <charset val="238"/>
      </rPr>
      <t>. Statuta OSNOVNA ŠKOLA IZIDORA POLJAKA VIŠNJICA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, Školski odbor na </t>
    </r>
    <r>
      <rPr>
        <sz val="12"/>
        <color theme="1"/>
        <rFont val="Times New Roman"/>
        <family val="1"/>
        <charset val="238"/>
      </rPr>
      <t xml:space="preserve"> na sjednici održanoj 19.03.2025. godine, donosi:</t>
    </r>
  </si>
  <si>
    <t xml:space="preserve">              KLASA: 400-04/25-01/1</t>
  </si>
  <si>
    <t>ODBORA</t>
  </si>
  <si>
    <t xml:space="preserve">     PREDSJEDNICA ŠKOLSKOG </t>
  </si>
  <si>
    <t>Ivana Karpov</t>
  </si>
  <si>
    <t xml:space="preserve">              Donja Višnjica 19.3.2025.</t>
  </si>
  <si>
    <t xml:space="preserve">              URBROJ: 2186-144-03-25-5</t>
  </si>
  <si>
    <t xml:space="preserve"> GODIŠNJI IZVJEŠTAJ O IZVRŠENJU FINANCIJSKOG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</si>
</sst>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.5"/>
      <color rgb="FF000000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73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7" fillId="35" borderId="0" xfId="0" applyFont="1" applyFill="1" applyAlignment="1">
      <alignment horizontal="left" vertical="center" wrapText="1" indent="1"/>
    </xf>
    <xf numFmtId="4" fontId="37" fillId="35" borderId="0" xfId="0" applyNumberFormat="1" applyFont="1" applyFill="1" applyAlignment="1">
      <alignment horizontal="right" vertical="center" wrapText="1"/>
    </xf>
    <xf numFmtId="4" fontId="38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7" fillId="35" borderId="0" xfId="0" applyNumberFormat="1" applyFont="1" applyFill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39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8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41" fillId="0" borderId="0" xfId="0" applyFont="1"/>
    <xf numFmtId="164" fontId="21" fillId="34" borderId="11" xfId="0" applyNumberFormat="1" applyFont="1" applyFill="1" applyBorder="1" applyAlignment="1">
      <alignment horizontal="right" wrapText="1" indent="1"/>
    </xf>
    <xf numFmtId="164" fontId="42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26" fillId="38" borderId="0" xfId="0" applyFont="1" applyFill="1" applyAlignment="1">
      <alignment horizontal="left" wrapText="1" indent="3"/>
    </xf>
    <xf numFmtId="4" fontId="26" fillId="35" borderId="0" xfId="0" applyNumberFormat="1" applyFont="1" applyFill="1" applyAlignment="1">
      <alignment horizontal="right" vertical="center" wrapTex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21" fillId="34" borderId="0" xfId="0" applyFont="1" applyFill="1" applyAlignment="1">
      <alignment horizontal="left" wrapText="1" indent="1"/>
    </xf>
    <xf numFmtId="0" fontId="43" fillId="34" borderId="0" xfId="0" applyFont="1" applyFill="1" applyAlignment="1">
      <alignment horizontal="left" wrapText="1" indent="3"/>
    </xf>
    <xf numFmtId="0" fontId="45" fillId="34" borderId="0" xfId="0" applyFont="1" applyFill="1" applyAlignment="1">
      <alignment horizontal="left" wrapText="1" indent="1"/>
    </xf>
    <xf numFmtId="0" fontId="44" fillId="0" borderId="0" xfId="0" applyFont="1" applyAlignment="1">
      <alignment horizontal="left" indent="1"/>
    </xf>
    <xf numFmtId="0" fontId="20" fillId="35" borderId="0" xfId="0" applyFont="1" applyFill="1" applyAlignment="1">
      <alignment horizontal="left" vertical="center" wrapText="1"/>
    </xf>
    <xf numFmtId="0" fontId="47" fillId="35" borderId="0" xfId="0" applyFont="1" applyFill="1"/>
    <xf numFmtId="0" fontId="48" fillId="35" borderId="0" xfId="0" applyFont="1" applyFill="1" applyAlignment="1">
      <alignment horizontal="center"/>
    </xf>
    <xf numFmtId="164" fontId="48" fillId="35" borderId="0" xfId="0" applyNumberFormat="1" applyFont="1" applyFill="1" applyAlignment="1">
      <alignment horizontal="center"/>
    </xf>
    <xf numFmtId="0" fontId="48" fillId="0" borderId="0" xfId="0" applyFont="1"/>
    <xf numFmtId="0" fontId="46" fillId="35" borderId="0" xfId="0" applyFont="1" applyFill="1" applyAlignment="1">
      <alignment wrapText="1"/>
    </xf>
    <xf numFmtId="0" fontId="44" fillId="0" borderId="0" xfId="0" applyFont="1" applyAlignment="1">
      <alignment horizontal="right" indent="1"/>
    </xf>
    <xf numFmtId="4" fontId="24" fillId="35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wrapText="1"/>
    </xf>
    <xf numFmtId="164" fontId="21" fillId="35" borderId="0" xfId="0" applyNumberFormat="1" applyFont="1" applyFill="1" applyAlignment="1">
      <alignment horizontal="right" wrapText="1"/>
    </xf>
    <xf numFmtId="4" fontId="24" fillId="35" borderId="0" xfId="0" applyNumberFormat="1" applyFont="1" applyFill="1" applyAlignment="1">
      <alignment wrapText="1"/>
    </xf>
    <xf numFmtId="164" fontId="24" fillId="35" borderId="0" xfId="0" applyNumberFormat="1" applyFont="1" applyFill="1" applyAlignment="1">
      <alignment horizontal="right" wrapText="1"/>
    </xf>
    <xf numFmtId="0" fontId="33" fillId="35" borderId="0" xfId="0" applyFont="1" applyFill="1" applyAlignment="1">
      <alignment horizontal="center"/>
    </xf>
    <xf numFmtId="0" fontId="46" fillId="0" borderId="0" xfId="0" applyFont="1" applyAlignment="1"/>
    <xf numFmtId="0" fontId="51" fillId="35" borderId="0" xfId="0" applyFont="1" applyFill="1"/>
    <xf numFmtId="164" fontId="51" fillId="35" borderId="0" xfId="0" applyNumberFormat="1" applyFont="1" applyFill="1"/>
    <xf numFmtId="0" fontId="21" fillId="34" borderId="0" xfId="0" applyFont="1" applyFill="1" applyBorder="1" applyAlignment="1">
      <alignment horizontal="left" wrapText="1" indent="1"/>
    </xf>
    <xf numFmtId="4" fontId="21" fillId="34" borderId="0" xfId="0" applyNumberFormat="1" applyFont="1" applyFill="1" applyBorder="1" applyAlignment="1">
      <alignment horizontal="right" wrapText="1" indent="1"/>
    </xf>
    <xf numFmtId="0" fontId="21" fillId="34" borderId="0" xfId="0" applyFont="1" applyFill="1" applyBorder="1" applyAlignment="1">
      <alignment horizontal="right" wrapText="1" indent="1"/>
    </xf>
    <xf numFmtId="0" fontId="21" fillId="33" borderId="0" xfId="0" applyFont="1" applyFill="1" applyBorder="1" applyAlignment="1">
      <alignment horizontal="left" wrapText="1" indent="1"/>
    </xf>
    <xf numFmtId="0" fontId="24" fillId="34" borderId="0" xfId="0" applyFont="1" applyFill="1" applyBorder="1" applyAlignment="1">
      <alignment wrapText="1"/>
    </xf>
    <xf numFmtId="0" fontId="52" fillId="34" borderId="0" xfId="0" applyFont="1" applyFill="1" applyBorder="1" applyAlignment="1">
      <alignment horizontal="right" wrapText="1" indent="1"/>
    </xf>
    <xf numFmtId="0" fontId="21" fillId="34" borderId="0" xfId="0" applyFont="1" applyFill="1" applyBorder="1" applyAlignment="1">
      <alignment horizontal="left" wrapText="1" indent="4"/>
    </xf>
    <xf numFmtId="0" fontId="24" fillId="34" borderId="0" xfId="0" applyFont="1" applyFill="1" applyBorder="1" applyAlignment="1">
      <alignment horizontal="right" wrapText="1" indent="1"/>
    </xf>
    <xf numFmtId="0" fontId="24" fillId="34" borderId="0" xfId="0" applyFont="1" applyFill="1" applyBorder="1" applyAlignment="1">
      <alignment horizontal="left" wrapText="1" indent="5"/>
    </xf>
    <xf numFmtId="4" fontId="24" fillId="34" borderId="0" xfId="0" applyNumberFormat="1" applyFont="1" applyFill="1" applyBorder="1" applyAlignment="1">
      <alignment horizontal="right" wrapText="1" indent="1"/>
    </xf>
    <xf numFmtId="0" fontId="24" fillId="34" borderId="0" xfId="0" applyFont="1" applyFill="1" applyBorder="1" applyAlignment="1">
      <alignment horizontal="left" wrapText="1" indent="1"/>
    </xf>
    <xf numFmtId="0" fontId="52" fillId="34" borderId="0" xfId="0" applyFont="1" applyFill="1" applyBorder="1" applyAlignment="1">
      <alignment horizontal="left" wrapText="1" indent="1"/>
    </xf>
    <xf numFmtId="0" fontId="51" fillId="0" borderId="0" xfId="0" applyFont="1" applyBorder="1"/>
    <xf numFmtId="164" fontId="51" fillId="0" borderId="0" xfId="0" applyNumberFormat="1" applyFont="1" applyBorder="1"/>
    <xf numFmtId="0" fontId="24" fillId="35" borderId="10" xfId="0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164" fontId="24" fillId="35" borderId="11" xfId="0" applyNumberFormat="1" applyFont="1" applyFill="1" applyBorder="1" applyAlignment="1">
      <alignment horizontal="center" vertical="center" wrapText="1"/>
    </xf>
    <xf numFmtId="0" fontId="24" fillId="34" borderId="0" xfId="0" applyFont="1" applyFill="1" applyBorder="1" applyAlignment="1">
      <alignment horizontal="left" wrapText="1" indent="3"/>
    </xf>
    <xf numFmtId="4" fontId="43" fillId="34" borderId="0" xfId="0" applyNumberFormat="1" applyFont="1" applyFill="1" applyAlignment="1">
      <alignment horizontal="right" wrapText="1"/>
    </xf>
    <xf numFmtId="4" fontId="21" fillId="34" borderId="0" xfId="0" applyNumberFormat="1" applyFont="1" applyFill="1" applyBorder="1" applyAlignment="1">
      <alignment horizontal="right" wrapText="1"/>
    </xf>
    <xf numFmtId="4" fontId="27" fillId="36" borderId="0" xfId="0" applyNumberFormat="1" applyFont="1" applyFill="1" applyAlignment="1">
      <alignment wrapText="1"/>
    </xf>
    <xf numFmtId="4" fontId="21" fillId="33" borderId="0" xfId="0" applyNumberFormat="1" applyFont="1" applyFill="1" applyBorder="1" applyAlignment="1">
      <alignment horizontal="right" wrapText="1"/>
    </xf>
    <xf numFmtId="4" fontId="24" fillId="34" borderId="0" xfId="0" applyNumberFormat="1" applyFont="1" applyFill="1" applyBorder="1" applyAlignment="1">
      <alignment horizontal="right" wrapText="1"/>
    </xf>
    <xf numFmtId="4" fontId="24" fillId="34" borderId="0" xfId="0" applyNumberFormat="1" applyFont="1" applyFill="1" applyBorder="1" applyAlignment="1">
      <alignment wrapText="1"/>
    </xf>
    <xf numFmtId="4" fontId="21" fillId="34" borderId="0" xfId="0" applyNumberFormat="1" applyFont="1" applyFill="1" applyBorder="1" applyAlignment="1">
      <alignment wrapText="1"/>
    </xf>
    <xf numFmtId="4" fontId="21" fillId="33" borderId="0" xfId="0" applyNumberFormat="1" applyFont="1" applyFill="1" applyBorder="1" applyAlignment="1">
      <alignment wrapText="1"/>
    </xf>
    <xf numFmtId="0" fontId="52" fillId="34" borderId="0" xfId="0" applyFont="1" applyFill="1" applyBorder="1" applyAlignment="1">
      <alignment wrapText="1"/>
    </xf>
    <xf numFmtId="0" fontId="24" fillId="34" borderId="0" xfId="0" applyFont="1" applyFill="1" applyBorder="1" applyAlignment="1">
      <alignment horizontal="center" wrapText="1"/>
    </xf>
    <xf numFmtId="0" fontId="37" fillId="35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50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46" fillId="0" borderId="0" xfId="0" applyFont="1" applyAlignment="1">
      <alignment horizontal="left"/>
    </xf>
    <xf numFmtId="0" fontId="20" fillId="35" borderId="0" xfId="0" applyFont="1" applyFill="1" applyAlignment="1">
      <alignment horizontal="left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WhiteSpace="0" topLeftCell="A7" zoomScaleNormal="100" zoomScalePageLayoutView="33" workbookViewId="0">
      <selection activeCell="A3" sqref="A3:G3"/>
    </sheetView>
  </sheetViews>
  <sheetFormatPr defaultColWidth="8.85546875" defaultRowHeight="15.75" x14ac:dyDescent="0.25"/>
  <cols>
    <col min="1" max="1" width="70.5703125" style="15" customWidth="1"/>
    <col min="2" max="5" width="18.28515625" style="15" customWidth="1"/>
    <col min="6" max="6" width="8.7109375" style="41" bestFit="1" customWidth="1"/>
    <col min="7" max="7" width="9" style="41" customWidth="1"/>
    <col min="8" max="8" width="8.85546875" style="15"/>
    <col min="9" max="9" width="15.42578125" style="15" bestFit="1" customWidth="1"/>
    <col min="10" max="16384" width="8.85546875" style="15"/>
  </cols>
  <sheetData>
    <row r="1" spans="1:7" ht="68.45" customHeight="1" x14ac:dyDescent="0.25">
      <c r="A1" s="164" t="s">
        <v>298</v>
      </c>
      <c r="B1" s="164"/>
      <c r="C1" s="164"/>
      <c r="D1" s="164"/>
      <c r="E1" s="164"/>
      <c r="F1" s="164"/>
      <c r="G1" s="164"/>
    </row>
    <row r="2" spans="1:7" ht="19.5" x14ac:dyDescent="0.3">
      <c r="A2" s="165" t="s">
        <v>305</v>
      </c>
      <c r="B2" s="165"/>
      <c r="C2" s="165"/>
      <c r="D2" s="165"/>
      <c r="E2" s="165"/>
      <c r="F2" s="165"/>
      <c r="G2" s="165"/>
    </row>
    <row r="3" spans="1:7" ht="19.5" x14ac:dyDescent="0.3">
      <c r="A3" s="166" t="s">
        <v>272</v>
      </c>
      <c r="B3" s="166"/>
      <c r="C3" s="166"/>
      <c r="D3" s="166"/>
      <c r="E3" s="166"/>
      <c r="F3" s="166"/>
      <c r="G3" s="166"/>
    </row>
    <row r="4" spans="1:7" ht="19.5" x14ac:dyDescent="0.3">
      <c r="A4" s="93"/>
      <c r="B4" s="93" t="s">
        <v>267</v>
      </c>
      <c r="C4" s="93"/>
      <c r="D4" s="93"/>
      <c r="E4" s="93"/>
      <c r="F4" s="93"/>
      <c r="G4" s="93"/>
    </row>
    <row r="5" spans="1:7" ht="9.75" customHeight="1" x14ac:dyDescent="0.3">
      <c r="A5" s="16"/>
      <c r="B5" s="16"/>
      <c r="C5" s="16"/>
      <c r="D5" s="16"/>
      <c r="E5" s="16"/>
      <c r="F5" s="34"/>
      <c r="G5" s="34"/>
    </row>
    <row r="6" spans="1:7" ht="19.5" x14ac:dyDescent="0.3">
      <c r="A6" s="165" t="s">
        <v>130</v>
      </c>
      <c r="B6" s="165"/>
      <c r="C6" s="165"/>
      <c r="D6" s="165"/>
      <c r="E6" s="165"/>
      <c r="F6" s="165"/>
      <c r="G6" s="165"/>
    </row>
    <row r="7" spans="1:7" ht="6.75" customHeight="1" x14ac:dyDescent="0.25">
      <c r="A7" s="17"/>
      <c r="B7" s="17"/>
      <c r="C7" s="17"/>
      <c r="D7" s="17"/>
      <c r="E7" s="17"/>
      <c r="F7" s="33"/>
      <c r="G7" s="33"/>
    </row>
    <row r="8" spans="1:7" x14ac:dyDescent="0.25">
      <c r="A8" s="167" t="s">
        <v>131</v>
      </c>
      <c r="B8" s="167"/>
      <c r="C8" s="167"/>
      <c r="D8" s="167"/>
      <c r="E8" s="167"/>
      <c r="F8" s="167"/>
      <c r="G8" s="167"/>
    </row>
    <row r="9" spans="1:7" ht="6" customHeight="1" x14ac:dyDescent="0.25">
      <c r="A9" s="18"/>
      <c r="B9" s="18"/>
      <c r="C9" s="18"/>
      <c r="D9" s="18"/>
      <c r="E9" s="18"/>
      <c r="F9" s="35"/>
      <c r="G9" s="35"/>
    </row>
    <row r="10" spans="1:7" x14ac:dyDescent="0.25">
      <c r="A10" s="168" t="s">
        <v>292</v>
      </c>
      <c r="B10" s="168"/>
      <c r="C10" s="168"/>
      <c r="D10" s="168"/>
      <c r="E10" s="168"/>
      <c r="F10" s="168"/>
      <c r="G10" s="168"/>
    </row>
    <row r="11" spans="1:7" ht="6.6" customHeight="1" x14ac:dyDescent="0.25">
      <c r="A11" s="119"/>
      <c r="B11" s="119"/>
      <c r="C11" s="119"/>
      <c r="D11" s="119"/>
      <c r="E11" s="119"/>
      <c r="F11" s="119"/>
      <c r="G11" s="119"/>
    </row>
    <row r="12" spans="1:7" s="123" customFormat="1" x14ac:dyDescent="0.25">
      <c r="A12" s="120" t="s">
        <v>265</v>
      </c>
      <c r="B12" s="121"/>
      <c r="C12" s="121"/>
      <c r="D12" s="121"/>
      <c r="E12" s="121"/>
      <c r="F12" s="122"/>
      <c r="G12" s="122"/>
    </row>
    <row r="13" spans="1:7" s="30" customFormat="1" ht="28.9" customHeight="1" x14ac:dyDescent="0.25">
      <c r="A13" s="29" t="s">
        <v>132</v>
      </c>
      <c r="B13" s="29" t="s">
        <v>293</v>
      </c>
      <c r="C13" s="29" t="s">
        <v>268</v>
      </c>
      <c r="D13" s="29" t="s">
        <v>269</v>
      </c>
      <c r="E13" s="29" t="s">
        <v>294</v>
      </c>
      <c r="F13" s="36" t="s">
        <v>190</v>
      </c>
      <c r="G13" s="36" t="s">
        <v>191</v>
      </c>
    </row>
    <row r="14" spans="1:7" s="19" customFormat="1" ht="8.25" customHeight="1" thickBot="1" x14ac:dyDescent="0.25">
      <c r="A14" s="81">
        <v>1</v>
      </c>
      <c r="B14" s="81">
        <v>2</v>
      </c>
      <c r="C14" s="81">
        <v>3</v>
      </c>
      <c r="D14" s="81">
        <v>4</v>
      </c>
      <c r="E14" s="81">
        <v>5</v>
      </c>
      <c r="F14" s="82" t="s">
        <v>114</v>
      </c>
      <c r="G14" s="82" t="s">
        <v>115</v>
      </c>
    </row>
    <row r="15" spans="1:7" ht="18" customHeight="1" thickTop="1" x14ac:dyDescent="0.25">
      <c r="A15" s="27" t="s">
        <v>0</v>
      </c>
      <c r="B15" s="28"/>
      <c r="C15" s="28"/>
      <c r="D15" s="28"/>
      <c r="E15" s="28"/>
      <c r="F15" s="40"/>
      <c r="G15" s="40"/>
    </row>
    <row r="16" spans="1:7" ht="18" customHeight="1" x14ac:dyDescent="0.25">
      <c r="A16" s="21" t="s">
        <v>1</v>
      </c>
      <c r="B16" s="22">
        <v>918276.65</v>
      </c>
      <c r="C16" s="22">
        <v>958640</v>
      </c>
      <c r="D16" s="22">
        <v>958640</v>
      </c>
      <c r="E16" s="22">
        <v>1106366.68</v>
      </c>
      <c r="F16" s="37">
        <f>IFERROR(E16/B16*100,"-")</f>
        <v>120.48293724990175</v>
      </c>
      <c r="G16" s="37">
        <f>IFERROR(E16/D16*100,"-")</f>
        <v>115.41002670449802</v>
      </c>
    </row>
    <row r="17" spans="1:7" ht="18" customHeight="1" x14ac:dyDescent="0.25">
      <c r="A17" s="21" t="s">
        <v>18</v>
      </c>
      <c r="B17" s="22">
        <f>'Račun prihoda i rashoda'!B69</f>
        <v>0</v>
      </c>
      <c r="C17" s="22">
        <f>'Račun prihoda i rashoda'!C69</f>
        <v>0</v>
      </c>
      <c r="D17" s="22">
        <f>'Račun prihoda i rashoda'!D69</f>
        <v>0</v>
      </c>
      <c r="E17" s="22">
        <f>'Račun prihoda i rashoda'!E69</f>
        <v>0</v>
      </c>
      <c r="F17" s="37" t="str">
        <f t="shared" ref="F17:F19" si="0">IFERROR(E17/B17*100,"-")</f>
        <v>-</v>
      </c>
      <c r="G17" s="37" t="str">
        <f t="shared" ref="G17:G19" si="1">IFERROR(E17/D17*100,"-")</f>
        <v>-</v>
      </c>
    </row>
    <row r="18" spans="1:7" ht="18" customHeight="1" x14ac:dyDescent="0.25">
      <c r="A18" s="21" t="s">
        <v>20</v>
      </c>
      <c r="B18" s="22">
        <v>901158.48</v>
      </c>
      <c r="C18" s="22">
        <v>965787</v>
      </c>
      <c r="D18" s="22">
        <v>965787</v>
      </c>
      <c r="E18" s="22">
        <v>1107769.79</v>
      </c>
      <c r="F18" s="37">
        <f t="shared" si="0"/>
        <v>122.92730020140299</v>
      </c>
      <c r="G18" s="37">
        <f t="shared" si="1"/>
        <v>114.7012529677869</v>
      </c>
    </row>
    <row r="19" spans="1:7" ht="18" customHeight="1" x14ac:dyDescent="0.25">
      <c r="A19" s="21" t="s">
        <v>77</v>
      </c>
      <c r="B19" s="22">
        <v>3145.74</v>
      </c>
      <c r="C19" s="22">
        <v>5795</v>
      </c>
      <c r="D19" s="22">
        <v>5795</v>
      </c>
      <c r="E19" s="22">
        <v>8301.27</v>
      </c>
      <c r="F19" s="37">
        <f t="shared" si="0"/>
        <v>263.88925976081941</v>
      </c>
      <c r="G19" s="37">
        <f t="shared" si="1"/>
        <v>143.24883520276103</v>
      </c>
    </row>
    <row r="20" spans="1:7" x14ac:dyDescent="0.25">
      <c r="A20" s="69" t="s">
        <v>133</v>
      </c>
      <c r="B20" s="70">
        <f>B16+B17-B18-B19</f>
        <v>13972.430000000042</v>
      </c>
      <c r="C20" s="70">
        <f t="shared" ref="C20" si="2">C16+C17-C18-C19</f>
        <v>-12942</v>
      </c>
      <c r="D20" s="70">
        <f>D16+D17-D18-D19</f>
        <v>-12942</v>
      </c>
      <c r="E20" s="70">
        <f t="shared" ref="E20" si="3">E16+E17-E18-E19</f>
        <v>-9704.3800000001029</v>
      </c>
      <c r="F20" s="71"/>
      <c r="G20" s="71"/>
    </row>
    <row r="21" spans="1:7" x14ac:dyDescent="0.25">
      <c r="A21" s="27" t="s">
        <v>103</v>
      </c>
      <c r="B21" s="67"/>
      <c r="C21" s="67"/>
      <c r="D21" s="67"/>
      <c r="E21" s="67"/>
      <c r="F21" s="68"/>
      <c r="G21" s="68"/>
    </row>
    <row r="22" spans="1:7" x14ac:dyDescent="0.25">
      <c r="A22" s="21" t="s">
        <v>104</v>
      </c>
      <c r="B22" s="22">
        <f>'Rač fin-Tablica 4.'!B7</f>
        <v>0</v>
      </c>
      <c r="C22" s="22">
        <f>'Rač fin-Tablica 4.'!C7</f>
        <v>0</v>
      </c>
      <c r="D22" s="22">
        <f>'Rač fin-Tablica 4.'!D7</f>
        <v>0</v>
      </c>
      <c r="E22" s="22">
        <f>'Rač fin-Tablica 4.'!E7</f>
        <v>0</v>
      </c>
      <c r="F22" s="37" t="str">
        <f t="shared" ref="F22:F23" si="4">IFERROR(E22/B22*100,"-")</f>
        <v>-</v>
      </c>
      <c r="G22" s="37" t="str">
        <f t="shared" ref="G22:G23" si="5">IFERROR(E22/D22*100,"-")</f>
        <v>-</v>
      </c>
    </row>
    <row r="23" spans="1:7" x14ac:dyDescent="0.25">
      <c r="A23" s="21" t="s">
        <v>108</v>
      </c>
      <c r="B23" s="22">
        <f>'Rač fin-Tablica 4.'!B16</f>
        <v>0</v>
      </c>
      <c r="C23" s="22">
        <f>'Rač fin-Tablica 4.'!C16</f>
        <v>0</v>
      </c>
      <c r="D23" s="22">
        <f>'Rač fin-Tablica 4.'!D16</f>
        <v>0</v>
      </c>
      <c r="E23" s="22">
        <f>'Rač fin-Tablica 4.'!E16</f>
        <v>0</v>
      </c>
      <c r="F23" s="37" t="str">
        <f t="shared" si="4"/>
        <v>-</v>
      </c>
      <c r="G23" s="37" t="str">
        <f t="shared" si="5"/>
        <v>-</v>
      </c>
    </row>
    <row r="24" spans="1:7" x14ac:dyDescent="0.25">
      <c r="A24" s="69" t="s">
        <v>134</v>
      </c>
      <c r="B24" s="70">
        <f>B22-B23</f>
        <v>0</v>
      </c>
      <c r="C24" s="70">
        <f t="shared" ref="C24" si="6">C22-C23</f>
        <v>0</v>
      </c>
      <c r="D24" s="70">
        <f>D22-D23</f>
        <v>0</v>
      </c>
      <c r="E24" s="70">
        <f t="shared" ref="E24" si="7">E22-E23</f>
        <v>0</v>
      </c>
      <c r="F24" s="71"/>
      <c r="G24" s="71"/>
    </row>
    <row r="25" spans="1:7" x14ac:dyDescent="0.25">
      <c r="A25" s="27" t="s">
        <v>249</v>
      </c>
      <c r="B25" s="72"/>
      <c r="C25" s="72"/>
      <c r="D25" s="72"/>
      <c r="E25" s="72"/>
      <c r="F25" s="73"/>
      <c r="G25" s="73"/>
    </row>
    <row r="26" spans="1:7" x14ac:dyDescent="0.25">
      <c r="A26" s="21" t="s">
        <v>142</v>
      </c>
      <c r="B26" s="26">
        <f>B16+B17+B22</f>
        <v>918276.65</v>
      </c>
      <c r="C26" s="26">
        <f>C16+C17+C22</f>
        <v>958640</v>
      </c>
      <c r="D26" s="26">
        <f>D16+D17+D22</f>
        <v>958640</v>
      </c>
      <c r="E26" s="26">
        <f>E16+E17+E22</f>
        <v>1106366.68</v>
      </c>
      <c r="F26" s="39">
        <f t="shared" ref="F26:F27" si="8">IFERROR(E26/B26*100,"-")</f>
        <v>120.48293724990175</v>
      </c>
      <c r="G26" s="39">
        <f t="shared" ref="G26:G27" si="9">IFERROR(E26/D26*100,"-")</f>
        <v>115.41002670449802</v>
      </c>
    </row>
    <row r="27" spans="1:7" x14ac:dyDescent="0.25">
      <c r="A27" s="21" t="s">
        <v>137</v>
      </c>
      <c r="B27" s="26">
        <f>B18+B19+B23</f>
        <v>904304.22</v>
      </c>
      <c r="C27" s="26">
        <f>C18+C19+C23</f>
        <v>971582</v>
      </c>
      <c r="D27" s="26">
        <f>D18+D19+D23</f>
        <v>971582</v>
      </c>
      <c r="E27" s="26">
        <f>E18+E19+E23</f>
        <v>1116071.06</v>
      </c>
      <c r="F27" s="39">
        <f t="shared" si="8"/>
        <v>123.41765473570389</v>
      </c>
      <c r="G27" s="39">
        <f t="shared" si="9"/>
        <v>114.87152499737543</v>
      </c>
    </row>
    <row r="28" spans="1:7" x14ac:dyDescent="0.25">
      <c r="A28" s="69" t="s">
        <v>138</v>
      </c>
      <c r="B28" s="70">
        <f>B26-B27</f>
        <v>13972.430000000051</v>
      </c>
      <c r="C28" s="70">
        <f t="shared" ref="C28:E28" si="10">C26-C27</f>
        <v>-12942</v>
      </c>
      <c r="D28" s="70">
        <f t="shared" si="10"/>
        <v>-12942</v>
      </c>
      <c r="E28" s="70">
        <f t="shared" si="10"/>
        <v>-9704.3800000001211</v>
      </c>
      <c r="F28" s="71"/>
      <c r="G28" s="71"/>
    </row>
    <row r="29" spans="1:7" ht="3.75" customHeight="1" x14ac:dyDescent="0.25">
      <c r="A29" s="21"/>
      <c r="B29" s="22"/>
      <c r="C29" s="22"/>
      <c r="D29" s="22"/>
      <c r="E29" s="22"/>
      <c r="F29" s="37"/>
      <c r="G29" s="37"/>
    </row>
    <row r="30" spans="1:7" x14ac:dyDescent="0.25">
      <c r="A30" s="23" t="s">
        <v>135</v>
      </c>
      <c r="B30" s="24">
        <v>0</v>
      </c>
      <c r="C30" s="24"/>
      <c r="D30" s="24"/>
      <c r="E30" s="24">
        <v>0</v>
      </c>
      <c r="F30" s="38"/>
      <c r="G30" s="38"/>
    </row>
    <row r="31" spans="1:7" x14ac:dyDescent="0.25">
      <c r="A31" s="23" t="s">
        <v>136</v>
      </c>
      <c r="B31" s="24">
        <v>0</v>
      </c>
      <c r="C31" s="24"/>
      <c r="D31" s="24"/>
      <c r="E31" s="24">
        <v>0</v>
      </c>
      <c r="F31" s="38"/>
      <c r="G31" s="38"/>
    </row>
    <row r="32" spans="1:7" ht="1.5" customHeight="1" x14ac:dyDescent="0.25">
      <c r="A32" s="21"/>
      <c r="B32" s="25"/>
      <c r="C32" s="25"/>
      <c r="D32" s="22"/>
      <c r="E32" s="22"/>
      <c r="F32" s="37"/>
      <c r="G32" s="37"/>
    </row>
    <row r="33" spans="1:9" x14ac:dyDescent="0.25">
      <c r="A33" s="74" t="s">
        <v>143</v>
      </c>
      <c r="B33" s="75"/>
      <c r="C33" s="75"/>
      <c r="D33" s="76"/>
      <c r="E33" s="76"/>
      <c r="F33" s="77"/>
      <c r="G33" s="77"/>
    </row>
    <row r="34" spans="1:9" x14ac:dyDescent="0.25">
      <c r="A34" s="21" t="s">
        <v>219</v>
      </c>
      <c r="B34" s="22">
        <v>0</v>
      </c>
      <c r="C34" s="22">
        <v>12942</v>
      </c>
      <c r="D34" s="22">
        <v>11183.7</v>
      </c>
      <c r="E34" s="22">
        <v>11183.7</v>
      </c>
      <c r="F34" s="37"/>
      <c r="G34" s="37"/>
    </row>
    <row r="35" spans="1:9" x14ac:dyDescent="0.25">
      <c r="A35" s="21" t="s">
        <v>220</v>
      </c>
      <c r="B35" s="22">
        <v>-2788.73</v>
      </c>
      <c r="C35" s="22">
        <v>0</v>
      </c>
      <c r="D35" s="22">
        <v>0</v>
      </c>
      <c r="E35" s="22">
        <v>0</v>
      </c>
      <c r="F35" s="37"/>
      <c r="G35" s="37"/>
    </row>
    <row r="36" spans="1:9" ht="18" customHeight="1" x14ac:dyDescent="0.25">
      <c r="A36" s="69" t="s">
        <v>155</v>
      </c>
      <c r="B36" s="70">
        <f>B34+B35</f>
        <v>-2788.73</v>
      </c>
      <c r="C36" s="70">
        <f>C34+C35</f>
        <v>12942</v>
      </c>
      <c r="D36" s="70">
        <f>D34+D35</f>
        <v>11183.7</v>
      </c>
      <c r="E36" s="70">
        <f>E34+E35</f>
        <v>11183.7</v>
      </c>
      <c r="F36" s="71"/>
      <c r="G36" s="71"/>
    </row>
    <row r="37" spans="1:9" ht="9" customHeight="1" x14ac:dyDescent="0.25"/>
    <row r="38" spans="1:9" x14ac:dyDescent="0.25">
      <c r="A38" s="78" t="s">
        <v>138</v>
      </c>
      <c r="B38" s="79">
        <f>B28+B36</f>
        <v>11183.700000000052</v>
      </c>
      <c r="C38" s="79">
        <f>C28+C36</f>
        <v>0</v>
      </c>
      <c r="D38" s="79">
        <f>D28+D36</f>
        <v>-1758.2999999999993</v>
      </c>
      <c r="E38" s="79">
        <f>E28+E36</f>
        <v>1479.3199999998797</v>
      </c>
      <c r="F38" s="80"/>
      <c r="G38" s="80"/>
    </row>
    <row r="39" spans="1:9" ht="24.6" customHeight="1" x14ac:dyDescent="0.25">
      <c r="A39" s="163" t="s">
        <v>248</v>
      </c>
      <c r="B39" s="163"/>
      <c r="C39" s="163"/>
      <c r="D39" s="163"/>
      <c r="E39" s="163"/>
      <c r="F39" s="163"/>
      <c r="G39" s="163"/>
    </row>
    <row r="40" spans="1:9" x14ac:dyDescent="0.25">
      <c r="I40" s="20"/>
    </row>
    <row r="42" spans="1:9" x14ac:dyDescent="0.25">
      <c r="E42" s="20"/>
    </row>
    <row r="43" spans="1:9" x14ac:dyDescent="0.25">
      <c r="E43" s="20"/>
    </row>
    <row r="44" spans="1:9" x14ac:dyDescent="0.25">
      <c r="E44" s="20"/>
    </row>
  </sheetData>
  <mergeCells count="7">
    <mergeCell ref="A39:G39"/>
    <mergeCell ref="A1:G1"/>
    <mergeCell ref="A2:G2"/>
    <mergeCell ref="A3:G3"/>
    <mergeCell ref="A6:G6"/>
    <mergeCell ref="A8:G8"/>
    <mergeCell ref="A10:G10"/>
  </mergeCells>
  <conditionalFormatting sqref="B30:B31">
    <cfRule type="containsBlanks" dxfId="123" priority="3">
      <formula>LEN(TRIM(B30))=0</formula>
    </cfRule>
  </conditionalFormatting>
  <conditionalFormatting sqref="B34:E35">
    <cfRule type="containsBlanks" dxfId="122" priority="1">
      <formula>LEN(TRIM(B34))=0</formula>
    </cfRule>
  </conditionalFormatting>
  <conditionalFormatting sqref="E30:E31">
    <cfRule type="containsBlanks" dxfId="121" priority="2">
      <formula>LEN(TRIM(E30))=0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20:G21 F24:G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4"/>
  <sheetViews>
    <sheetView showGridLines="0" topLeftCell="A178" zoomScaleNormal="100" zoomScalePageLayoutView="37" workbookViewId="0">
      <selection activeCell="D84" sqref="D84"/>
    </sheetView>
  </sheetViews>
  <sheetFormatPr defaultColWidth="9.140625" defaultRowHeight="12.75" x14ac:dyDescent="0.2"/>
  <cols>
    <col min="1" max="1" width="87.140625" style="1" bestFit="1" customWidth="1"/>
    <col min="2" max="2" width="14.7109375" style="1" bestFit="1" customWidth="1"/>
    <col min="3" max="3" width="15.140625" style="1" bestFit="1" customWidth="1"/>
    <col min="4" max="4" width="15.7109375" style="1" bestFit="1" customWidth="1"/>
    <col min="5" max="5" width="14.7109375" style="1" bestFit="1" customWidth="1"/>
    <col min="6" max="6" width="10.140625" style="1" bestFit="1" customWidth="1"/>
    <col min="7" max="7" width="8.5703125" style="10" bestFit="1" customWidth="1"/>
    <col min="8" max="16384" width="9.140625" style="1"/>
  </cols>
  <sheetData>
    <row r="1" spans="1:8" s="3" customFormat="1" ht="15.75" x14ac:dyDescent="0.25">
      <c r="A1" s="169" t="s">
        <v>116</v>
      </c>
      <c r="B1" s="169"/>
      <c r="C1" s="169"/>
      <c r="D1" s="169"/>
      <c r="E1" s="169"/>
      <c r="F1" s="169"/>
      <c r="G1" s="169"/>
    </row>
    <row r="2" spans="1:8" s="3" customFormat="1" ht="7.5" customHeight="1" x14ac:dyDescent="0.25">
      <c r="A2" s="2"/>
      <c r="B2" s="2"/>
      <c r="C2" s="2"/>
      <c r="D2" s="2"/>
      <c r="E2" s="2"/>
      <c r="F2" s="2"/>
      <c r="G2" s="8"/>
    </row>
    <row r="3" spans="1:8" s="3" customFormat="1" ht="15.75" x14ac:dyDescent="0.25">
      <c r="A3" s="170" t="s">
        <v>270</v>
      </c>
      <c r="B3" s="170"/>
      <c r="C3" s="170"/>
      <c r="D3" s="170"/>
      <c r="E3" s="170"/>
      <c r="F3" s="170"/>
      <c r="G3" s="170"/>
    </row>
    <row r="4" spans="1:8" s="3" customFormat="1" ht="6.75" customHeight="1" x14ac:dyDescent="0.25">
      <c r="G4" s="9"/>
    </row>
    <row r="5" spans="1:8" s="3" customFormat="1" ht="15.75" x14ac:dyDescent="0.25">
      <c r="A5" s="124" t="s">
        <v>0</v>
      </c>
      <c r="G5" s="9"/>
    </row>
    <row r="6" spans="1:8" s="3" customFormat="1" ht="11.25" customHeight="1" x14ac:dyDescent="0.25">
      <c r="A6" s="56"/>
      <c r="G6" s="9"/>
    </row>
    <row r="7" spans="1:8" s="118" customFormat="1" ht="15.75" x14ac:dyDescent="0.25">
      <c r="A7" s="171" t="s">
        <v>259</v>
      </c>
      <c r="B7" s="171"/>
      <c r="C7" s="171"/>
      <c r="D7" s="171"/>
      <c r="E7" s="171"/>
      <c r="F7" s="171"/>
      <c r="G7" s="171"/>
    </row>
    <row r="8" spans="1:8" ht="6.75" customHeight="1" x14ac:dyDescent="0.2">
      <c r="A8" s="44"/>
      <c r="B8" s="44"/>
      <c r="C8" s="44"/>
      <c r="D8" s="44"/>
      <c r="E8" s="44"/>
      <c r="F8" s="44"/>
      <c r="G8" s="45"/>
    </row>
    <row r="9" spans="1:8" ht="38.25" x14ac:dyDescent="0.2">
      <c r="A9" s="55" t="s">
        <v>113</v>
      </c>
      <c r="B9" s="29" t="str">
        <f>'Sažetak '!B13</f>
        <v>Ostvarenje / izvršenje 
01.01.-31.12.'23.</v>
      </c>
      <c r="C9" s="29" t="str">
        <f>'Sažetak '!C13</f>
        <v>Izvorni plan 
2024.</v>
      </c>
      <c r="D9" s="29" t="str">
        <f>'Sažetak '!D13</f>
        <v>Tekući plan 
2024.</v>
      </c>
      <c r="E9" s="29" t="str">
        <f>'Sažetak '!E13</f>
        <v>Ostvarenje / izvršenje 
01.01.-31.12.24.</v>
      </c>
      <c r="F9" s="36" t="s">
        <v>190</v>
      </c>
      <c r="G9" s="36" t="s">
        <v>191</v>
      </c>
    </row>
    <row r="10" spans="1:8" s="4" customFormat="1" ht="11.25" x14ac:dyDescent="0.2">
      <c r="A10" s="53">
        <v>1</v>
      </c>
      <c r="B10" s="53">
        <v>2</v>
      </c>
      <c r="C10" s="53">
        <v>3</v>
      </c>
      <c r="D10" s="53">
        <v>4</v>
      </c>
      <c r="E10" s="53">
        <v>5</v>
      </c>
      <c r="F10" s="53" t="s">
        <v>114</v>
      </c>
      <c r="G10" s="54" t="s">
        <v>115</v>
      </c>
    </row>
    <row r="11" spans="1:8" x14ac:dyDescent="0.2">
      <c r="A11" s="7" t="s">
        <v>1</v>
      </c>
      <c r="B11" s="99">
        <f>B12+B35+B42+B46+B54+B63</f>
        <v>918276.64999999991</v>
      </c>
      <c r="C11" s="99">
        <f t="shared" ref="C11:E11" si="0">C12+C35+C42+C46+C54+C63</f>
        <v>958640</v>
      </c>
      <c r="D11" s="99">
        <f t="shared" si="0"/>
        <v>958640</v>
      </c>
      <c r="E11" s="99">
        <f t="shared" si="0"/>
        <v>1106366.6800000002</v>
      </c>
      <c r="F11" s="105">
        <f>IFERROR(E11/B11*100,"-")</f>
        <v>120.48293724990179</v>
      </c>
      <c r="G11" s="105">
        <f>IFERROR(E11/D11*100,"-")</f>
        <v>115.41002670449805</v>
      </c>
      <c r="H11" s="83"/>
    </row>
    <row r="12" spans="1:8" x14ac:dyDescent="0.2">
      <c r="A12" s="51" t="s">
        <v>2</v>
      </c>
      <c r="B12" s="100">
        <f>B13+B15+B20+B23+B26+B29</f>
        <v>823768.74999999988</v>
      </c>
      <c r="C12" s="100">
        <v>879839</v>
      </c>
      <c r="D12" s="100">
        <v>879839</v>
      </c>
      <c r="E12" s="100">
        <f t="shared" ref="E12" si="1">E13+E15+E20+E23+E26+E29</f>
        <v>1023480.05</v>
      </c>
      <c r="F12" s="106">
        <f t="shared" ref="F12:F73" si="2">IFERROR(E12/B12*100,"-")</f>
        <v>124.2436120573887</v>
      </c>
      <c r="G12" s="106">
        <f t="shared" ref="G12:G75" si="3">IFERROR(E12/D12*100,"-")</f>
        <v>116.32583347635193</v>
      </c>
      <c r="H12" s="83"/>
    </row>
    <row r="13" spans="1:8" x14ac:dyDescent="0.2">
      <c r="A13" s="48" t="s">
        <v>3</v>
      </c>
      <c r="B13" s="100">
        <f>B14</f>
        <v>0</v>
      </c>
      <c r="C13" s="100">
        <v>0</v>
      </c>
      <c r="D13" s="100">
        <v>0</v>
      </c>
      <c r="E13" s="100">
        <f t="shared" ref="E13" si="4">E14</f>
        <v>0</v>
      </c>
      <c r="F13" s="106" t="str">
        <f t="shared" si="2"/>
        <v>-</v>
      </c>
      <c r="G13" s="106" t="str">
        <f t="shared" si="3"/>
        <v>-</v>
      </c>
      <c r="H13" s="83"/>
    </row>
    <row r="14" spans="1:8" x14ac:dyDescent="0.2">
      <c r="A14" s="49" t="s">
        <v>4</v>
      </c>
      <c r="B14" s="22">
        <v>0</v>
      </c>
      <c r="C14" s="101">
        <v>0</v>
      </c>
      <c r="D14" s="101">
        <v>0</v>
      </c>
      <c r="E14" s="22">
        <v>0</v>
      </c>
      <c r="F14" s="107" t="str">
        <f t="shared" si="2"/>
        <v>-</v>
      </c>
      <c r="G14" s="106" t="str">
        <f t="shared" si="3"/>
        <v>-</v>
      </c>
      <c r="H14" s="83"/>
    </row>
    <row r="15" spans="1:8" x14ac:dyDescent="0.2">
      <c r="A15" s="48" t="s">
        <v>5</v>
      </c>
      <c r="B15" s="100">
        <f>SUM(B16:B19)</f>
        <v>0</v>
      </c>
      <c r="C15" s="100">
        <v>0</v>
      </c>
      <c r="D15" s="100">
        <v>0</v>
      </c>
      <c r="E15" s="100">
        <f t="shared" ref="E15" si="5">SUM(E16:E19)</f>
        <v>0</v>
      </c>
      <c r="F15" s="106" t="str">
        <f t="shared" si="2"/>
        <v>-</v>
      </c>
      <c r="G15" s="106" t="str">
        <f t="shared" si="3"/>
        <v>-</v>
      </c>
      <c r="H15" s="83"/>
    </row>
    <row r="16" spans="1:8" x14ac:dyDescent="0.2">
      <c r="A16" s="49" t="s">
        <v>6</v>
      </c>
      <c r="B16" s="22">
        <v>0</v>
      </c>
      <c r="C16" s="101">
        <v>0</v>
      </c>
      <c r="D16" s="101">
        <v>0</v>
      </c>
      <c r="E16" s="22">
        <v>0</v>
      </c>
      <c r="F16" s="107" t="str">
        <f t="shared" si="2"/>
        <v>-</v>
      </c>
      <c r="G16" s="106" t="str">
        <f t="shared" si="3"/>
        <v>-</v>
      </c>
      <c r="H16" s="83"/>
    </row>
    <row r="17" spans="1:8" x14ac:dyDescent="0.2">
      <c r="A17" s="49" t="s">
        <v>205</v>
      </c>
      <c r="B17" s="22">
        <v>0</v>
      </c>
      <c r="C17" s="101">
        <v>0</v>
      </c>
      <c r="D17" s="101">
        <v>0</v>
      </c>
      <c r="E17" s="22">
        <v>0</v>
      </c>
      <c r="F17" s="107" t="str">
        <f t="shared" si="2"/>
        <v>-</v>
      </c>
      <c r="G17" s="106" t="str">
        <f t="shared" si="3"/>
        <v>-</v>
      </c>
      <c r="H17" s="83"/>
    </row>
    <row r="18" spans="1:8" x14ac:dyDescent="0.2">
      <c r="A18" s="49" t="s">
        <v>197</v>
      </c>
      <c r="B18" s="22">
        <v>0</v>
      </c>
      <c r="C18" s="101">
        <v>0</v>
      </c>
      <c r="D18" s="101">
        <v>0</v>
      </c>
      <c r="E18" s="22">
        <v>0</v>
      </c>
      <c r="F18" s="107" t="str">
        <f t="shared" si="2"/>
        <v>-</v>
      </c>
      <c r="G18" s="106" t="str">
        <f t="shared" si="3"/>
        <v>-</v>
      </c>
      <c r="H18" s="83"/>
    </row>
    <row r="19" spans="1:8" x14ac:dyDescent="0.2">
      <c r="A19" s="49" t="s">
        <v>198</v>
      </c>
      <c r="B19" s="22">
        <v>0</v>
      </c>
      <c r="C19" s="101">
        <v>0</v>
      </c>
      <c r="D19" s="101">
        <v>0</v>
      </c>
      <c r="E19" s="22">
        <v>0</v>
      </c>
      <c r="F19" s="107" t="str">
        <f t="shared" si="2"/>
        <v>-</v>
      </c>
      <c r="G19" s="106" t="str">
        <f t="shared" si="3"/>
        <v>-</v>
      </c>
      <c r="H19" s="83"/>
    </row>
    <row r="20" spans="1:8" x14ac:dyDescent="0.2">
      <c r="A20" s="48" t="s">
        <v>221</v>
      </c>
      <c r="B20" s="100">
        <f>B21+B22</f>
        <v>0</v>
      </c>
      <c r="C20" s="100">
        <v>0</v>
      </c>
      <c r="D20" s="100">
        <v>0</v>
      </c>
      <c r="E20" s="100">
        <f t="shared" ref="E20" si="6">E21+E22</f>
        <v>0</v>
      </c>
      <c r="F20" s="106" t="str">
        <f t="shared" si="2"/>
        <v>-</v>
      </c>
      <c r="G20" s="106" t="str">
        <f t="shared" si="3"/>
        <v>-</v>
      </c>
      <c r="H20" s="83"/>
    </row>
    <row r="21" spans="1:8" x14ac:dyDescent="0.2">
      <c r="A21" s="49" t="s">
        <v>222</v>
      </c>
      <c r="B21" s="22">
        <v>0</v>
      </c>
      <c r="C21" s="101">
        <v>0</v>
      </c>
      <c r="D21" s="101">
        <v>0</v>
      </c>
      <c r="E21" s="22">
        <v>0</v>
      </c>
      <c r="F21" s="107" t="str">
        <f t="shared" si="2"/>
        <v>-</v>
      </c>
      <c r="G21" s="106" t="str">
        <f t="shared" si="3"/>
        <v>-</v>
      </c>
      <c r="H21" s="83"/>
    </row>
    <row r="22" spans="1:8" x14ac:dyDescent="0.2">
      <c r="A22" s="49" t="s">
        <v>223</v>
      </c>
      <c r="B22" s="22">
        <v>0</v>
      </c>
      <c r="C22" s="101">
        <v>0</v>
      </c>
      <c r="D22" s="101">
        <v>0</v>
      </c>
      <c r="E22" s="22">
        <v>0</v>
      </c>
      <c r="F22" s="107" t="str">
        <f t="shared" si="2"/>
        <v>-</v>
      </c>
      <c r="G22" s="106" t="str">
        <f t="shared" si="3"/>
        <v>-</v>
      </c>
      <c r="H22" s="83"/>
    </row>
    <row r="23" spans="1:8" x14ac:dyDescent="0.2">
      <c r="A23" s="48" t="s">
        <v>224</v>
      </c>
      <c r="B23" s="100">
        <f>B24+B25</f>
        <v>817428.2</v>
      </c>
      <c r="C23" s="100">
        <v>0</v>
      </c>
      <c r="D23" s="100">
        <v>0</v>
      </c>
      <c r="E23" s="100">
        <f t="shared" ref="E23" si="7">E24+E25</f>
        <v>1017098.66</v>
      </c>
      <c r="F23" s="106">
        <f t="shared" si="2"/>
        <v>124.4266664644063</v>
      </c>
      <c r="G23" s="106" t="str">
        <f t="shared" si="3"/>
        <v>-</v>
      </c>
      <c r="H23" s="83"/>
    </row>
    <row r="24" spans="1:8" x14ac:dyDescent="0.2">
      <c r="A24" s="49" t="s">
        <v>225</v>
      </c>
      <c r="B24" s="101">
        <v>817428.2</v>
      </c>
      <c r="C24" s="101">
        <v>0</v>
      </c>
      <c r="D24" s="101">
        <v>0</v>
      </c>
      <c r="E24" s="101">
        <v>1017098.66</v>
      </c>
      <c r="F24" s="107">
        <f t="shared" si="2"/>
        <v>124.4266664644063</v>
      </c>
      <c r="G24" s="106" t="str">
        <f t="shared" si="3"/>
        <v>-</v>
      </c>
      <c r="H24" s="83"/>
    </row>
    <row r="25" spans="1:8" x14ac:dyDescent="0.2">
      <c r="A25" s="49" t="s">
        <v>226</v>
      </c>
      <c r="B25" s="22">
        <v>0</v>
      </c>
      <c r="C25" s="101">
        <v>0</v>
      </c>
      <c r="D25" s="101">
        <v>0</v>
      </c>
      <c r="E25" s="22">
        <v>0</v>
      </c>
      <c r="F25" s="107" t="str">
        <f t="shared" si="2"/>
        <v>-</v>
      </c>
      <c r="G25" s="106" t="str">
        <f t="shared" si="3"/>
        <v>-</v>
      </c>
      <c r="H25" s="83"/>
    </row>
    <row r="26" spans="1:8" x14ac:dyDescent="0.2">
      <c r="A26" s="48" t="s">
        <v>7</v>
      </c>
      <c r="B26" s="100">
        <f>B27+B28</f>
        <v>2947.6</v>
      </c>
      <c r="C26" s="100">
        <v>0</v>
      </c>
      <c r="D26" s="100">
        <v>0</v>
      </c>
      <c r="E26" s="100">
        <f t="shared" ref="E26" si="8">E27+E28</f>
        <v>0</v>
      </c>
      <c r="F26" s="106">
        <f t="shared" si="2"/>
        <v>0</v>
      </c>
      <c r="G26" s="106" t="str">
        <f t="shared" si="3"/>
        <v>-</v>
      </c>
      <c r="H26" s="83"/>
    </row>
    <row r="27" spans="1:8" x14ac:dyDescent="0.2">
      <c r="A27" s="49" t="s">
        <v>8</v>
      </c>
      <c r="B27" s="101">
        <v>2947.6</v>
      </c>
      <c r="C27" s="101">
        <v>0</v>
      </c>
      <c r="D27" s="101">
        <v>0</v>
      </c>
      <c r="E27" s="101">
        <v>0</v>
      </c>
      <c r="F27" s="107"/>
      <c r="G27" s="106" t="str">
        <f t="shared" si="3"/>
        <v>-</v>
      </c>
      <c r="H27" s="83"/>
    </row>
    <row r="28" spans="1:8" x14ac:dyDescent="0.2">
      <c r="A28" s="49" t="s">
        <v>144</v>
      </c>
      <c r="B28" s="22">
        <v>0</v>
      </c>
      <c r="C28" s="101">
        <v>0</v>
      </c>
      <c r="D28" s="101">
        <v>0</v>
      </c>
      <c r="E28" s="22">
        <v>0</v>
      </c>
      <c r="F28" s="107" t="str">
        <f t="shared" si="2"/>
        <v>-</v>
      </c>
      <c r="G28" s="106" t="str">
        <f t="shared" si="3"/>
        <v>-</v>
      </c>
      <c r="H28" s="83"/>
    </row>
    <row r="29" spans="1:8" x14ac:dyDescent="0.2">
      <c r="A29" s="48" t="s">
        <v>254</v>
      </c>
      <c r="B29" s="100">
        <f>B30+B31+B32+B33</f>
        <v>3392.95</v>
      </c>
      <c r="C29" s="100">
        <v>0</v>
      </c>
      <c r="D29" s="100">
        <v>0</v>
      </c>
      <c r="E29" s="100">
        <f t="shared" ref="E29" si="9">E30+E31+E32+E33</f>
        <v>6381.3899999999994</v>
      </c>
      <c r="F29" s="107">
        <f t="shared" si="2"/>
        <v>188.07792628833315</v>
      </c>
      <c r="G29" s="106" t="str">
        <f t="shared" si="3"/>
        <v>-</v>
      </c>
      <c r="H29" s="83"/>
    </row>
    <row r="30" spans="1:8" x14ac:dyDescent="0.2">
      <c r="A30" s="49" t="s">
        <v>255</v>
      </c>
      <c r="B30" s="22">
        <v>0</v>
      </c>
      <c r="C30" s="101">
        <v>0</v>
      </c>
      <c r="D30" s="101">
        <v>0</v>
      </c>
      <c r="E30" s="22">
        <v>3382.67</v>
      </c>
      <c r="F30" s="107" t="str">
        <f t="shared" si="2"/>
        <v>-</v>
      </c>
      <c r="G30" s="106" t="str">
        <f t="shared" si="3"/>
        <v>-</v>
      </c>
      <c r="H30" s="83"/>
    </row>
    <row r="31" spans="1:8" x14ac:dyDescent="0.2">
      <c r="A31" s="49" t="s">
        <v>256</v>
      </c>
      <c r="B31" s="22">
        <v>0</v>
      </c>
      <c r="C31" s="101">
        <v>0</v>
      </c>
      <c r="D31" s="101">
        <v>0</v>
      </c>
      <c r="E31" s="22">
        <v>0</v>
      </c>
      <c r="F31" s="107" t="str">
        <f t="shared" si="2"/>
        <v>-</v>
      </c>
      <c r="G31" s="106" t="str">
        <f t="shared" si="3"/>
        <v>-</v>
      </c>
      <c r="H31" s="83"/>
    </row>
    <row r="32" spans="1:8" x14ac:dyDescent="0.2">
      <c r="A32" s="49" t="s">
        <v>257</v>
      </c>
      <c r="B32" s="22">
        <v>3392.95</v>
      </c>
      <c r="C32" s="101">
        <v>0</v>
      </c>
      <c r="D32" s="101">
        <v>0</v>
      </c>
      <c r="E32" s="101">
        <v>2998.72</v>
      </c>
      <c r="F32" s="107">
        <f t="shared" si="2"/>
        <v>88.380907469900833</v>
      </c>
      <c r="G32" s="106" t="str">
        <f t="shared" si="3"/>
        <v>-</v>
      </c>
      <c r="H32" s="83"/>
    </row>
    <row r="33" spans="1:8" x14ac:dyDescent="0.2">
      <c r="A33" s="49" t="s">
        <v>258</v>
      </c>
      <c r="B33" s="22">
        <v>0</v>
      </c>
      <c r="C33" s="101">
        <v>0</v>
      </c>
      <c r="D33" s="101">
        <v>0</v>
      </c>
      <c r="E33" s="22">
        <v>0</v>
      </c>
      <c r="F33" s="107" t="str">
        <f t="shared" si="2"/>
        <v>-</v>
      </c>
      <c r="G33" s="106" t="str">
        <f t="shared" si="3"/>
        <v>-</v>
      </c>
      <c r="H33" s="83"/>
    </row>
    <row r="34" spans="1:8" ht="7.5" customHeight="1" x14ac:dyDescent="0.2">
      <c r="A34" s="49"/>
      <c r="B34" s="101"/>
      <c r="C34" s="101"/>
      <c r="D34" s="101"/>
      <c r="E34" s="101"/>
      <c r="F34" s="107"/>
      <c r="G34" s="106"/>
      <c r="H34" s="83"/>
    </row>
    <row r="35" spans="1:8" x14ac:dyDescent="0.2">
      <c r="A35" s="51" t="s">
        <v>9</v>
      </c>
      <c r="B35" s="100">
        <f>B36</f>
        <v>152.76</v>
      </c>
      <c r="C35" s="100">
        <v>255</v>
      </c>
      <c r="D35" s="100">
        <v>255</v>
      </c>
      <c r="E35" s="100">
        <f t="shared" ref="E35" si="10">E36</f>
        <v>192.02</v>
      </c>
      <c r="F35" s="106">
        <f t="shared" si="2"/>
        <v>125.70044514270752</v>
      </c>
      <c r="G35" s="106">
        <f t="shared" si="3"/>
        <v>75.301960784313721</v>
      </c>
      <c r="H35" s="83"/>
    </row>
    <row r="36" spans="1:8" x14ac:dyDescent="0.2">
      <c r="A36" s="48" t="s">
        <v>10</v>
      </c>
      <c r="B36" s="100">
        <f>SUM(B37:B40)</f>
        <v>152.76</v>
      </c>
      <c r="C36" s="100">
        <v>0</v>
      </c>
      <c r="D36" s="100">
        <v>0</v>
      </c>
      <c r="E36" s="100">
        <f t="shared" ref="E36" si="11">SUM(E37:E40)</f>
        <v>192.02</v>
      </c>
      <c r="F36" s="106">
        <f t="shared" si="2"/>
        <v>125.70044514270752</v>
      </c>
      <c r="G36" s="106" t="str">
        <f t="shared" si="3"/>
        <v>-</v>
      </c>
      <c r="H36" s="83"/>
    </row>
    <row r="37" spans="1:8" x14ac:dyDescent="0.2">
      <c r="A37" s="49" t="s">
        <v>11</v>
      </c>
      <c r="B37" s="101">
        <v>152.76</v>
      </c>
      <c r="C37" s="101">
        <v>0</v>
      </c>
      <c r="D37" s="101">
        <v>0</v>
      </c>
      <c r="E37" s="101">
        <v>192.02</v>
      </c>
      <c r="F37" s="107">
        <f t="shared" si="2"/>
        <v>125.70044514270752</v>
      </c>
      <c r="G37" s="106" t="str">
        <f t="shared" si="3"/>
        <v>-</v>
      </c>
      <c r="H37" s="83"/>
    </row>
    <row r="38" spans="1:8" x14ac:dyDescent="0.2">
      <c r="A38" s="49" t="s">
        <v>12</v>
      </c>
      <c r="B38" s="22">
        <v>0</v>
      </c>
      <c r="C38" s="101">
        <v>0</v>
      </c>
      <c r="D38" s="101">
        <v>0</v>
      </c>
      <c r="E38" s="22">
        <v>0</v>
      </c>
      <c r="F38" s="107" t="str">
        <f t="shared" si="2"/>
        <v>-</v>
      </c>
      <c r="G38" s="106" t="str">
        <f t="shared" si="3"/>
        <v>-</v>
      </c>
      <c r="H38" s="83"/>
    </row>
    <row r="39" spans="1:8" x14ac:dyDescent="0.2">
      <c r="A39" s="49" t="s">
        <v>227</v>
      </c>
      <c r="B39" s="22">
        <v>0</v>
      </c>
      <c r="C39" s="101">
        <v>0</v>
      </c>
      <c r="D39" s="101">
        <v>0</v>
      </c>
      <c r="E39" s="22">
        <v>0</v>
      </c>
      <c r="F39" s="107" t="str">
        <f t="shared" si="2"/>
        <v>-</v>
      </c>
      <c r="G39" s="106" t="str">
        <f t="shared" si="3"/>
        <v>-</v>
      </c>
      <c r="H39" s="83"/>
    </row>
    <row r="40" spans="1:8" x14ac:dyDescent="0.2">
      <c r="A40" s="49" t="s">
        <v>199</v>
      </c>
      <c r="B40" s="22">
        <v>0</v>
      </c>
      <c r="C40" s="101">
        <v>0</v>
      </c>
      <c r="D40" s="101">
        <v>0</v>
      </c>
      <c r="E40" s="22">
        <v>0</v>
      </c>
      <c r="F40" s="107" t="str">
        <f t="shared" si="2"/>
        <v>-</v>
      </c>
      <c r="G40" s="106" t="str">
        <f t="shared" si="3"/>
        <v>-</v>
      </c>
      <c r="H40" s="83"/>
    </row>
    <row r="41" spans="1:8" ht="7.5" customHeight="1" x14ac:dyDescent="0.2">
      <c r="A41" s="49"/>
      <c r="B41" s="101"/>
      <c r="C41" s="101"/>
      <c r="D41" s="101"/>
      <c r="E41" s="101"/>
      <c r="F41" s="107"/>
      <c r="G41" s="106"/>
      <c r="H41" s="83"/>
    </row>
    <row r="42" spans="1:8" x14ac:dyDescent="0.2">
      <c r="A42" s="51" t="s">
        <v>13</v>
      </c>
      <c r="B42" s="100">
        <f>B43</f>
        <v>5161.32</v>
      </c>
      <c r="C42" s="100">
        <v>6410</v>
      </c>
      <c r="D42" s="100">
        <v>6410</v>
      </c>
      <c r="E42" s="100">
        <f t="shared" ref="E42:E43" si="12">E43</f>
        <v>5271.12</v>
      </c>
      <c r="F42" s="106">
        <f t="shared" si="2"/>
        <v>102.1273627676641</v>
      </c>
      <c r="G42" s="106">
        <f t="shared" si="3"/>
        <v>82.232761310452418</v>
      </c>
      <c r="H42" s="83"/>
    </row>
    <row r="43" spans="1:8" x14ac:dyDescent="0.2">
      <c r="A43" s="48" t="s">
        <v>14</v>
      </c>
      <c r="B43" s="100">
        <f>B44</f>
        <v>5161.32</v>
      </c>
      <c r="C43" s="100">
        <v>0</v>
      </c>
      <c r="D43" s="100">
        <v>0</v>
      </c>
      <c r="E43" s="100">
        <f t="shared" si="12"/>
        <v>5271.12</v>
      </c>
      <c r="F43" s="106">
        <f t="shared" si="2"/>
        <v>102.1273627676641</v>
      </c>
      <c r="G43" s="106" t="str">
        <f t="shared" si="3"/>
        <v>-</v>
      </c>
      <c r="H43" s="83"/>
    </row>
    <row r="44" spans="1:8" x14ac:dyDescent="0.2">
      <c r="A44" s="49" t="s">
        <v>15</v>
      </c>
      <c r="B44" s="101">
        <v>5161.32</v>
      </c>
      <c r="C44" s="101">
        <v>0</v>
      </c>
      <c r="D44" s="101">
        <v>0</v>
      </c>
      <c r="E44" s="101">
        <v>5271.12</v>
      </c>
      <c r="F44" s="107">
        <f t="shared" si="2"/>
        <v>102.1273627676641</v>
      </c>
      <c r="G44" s="106" t="str">
        <f t="shared" si="3"/>
        <v>-</v>
      </c>
      <c r="H44" s="83"/>
    </row>
    <row r="45" spans="1:8" ht="7.5" customHeight="1" x14ac:dyDescent="0.2">
      <c r="A45" s="49"/>
      <c r="B45" s="101"/>
      <c r="C45" s="101"/>
      <c r="D45" s="101"/>
      <c r="E45" s="101"/>
      <c r="F45" s="107"/>
      <c r="G45" s="106"/>
      <c r="H45" s="83"/>
    </row>
    <row r="46" spans="1:8" ht="25.5" x14ac:dyDescent="0.2">
      <c r="A46" s="51" t="s">
        <v>206</v>
      </c>
      <c r="B46" s="100">
        <f>B47+B50</f>
        <v>5280.63</v>
      </c>
      <c r="C46" s="100">
        <v>2650</v>
      </c>
      <c r="D46" s="100">
        <v>2650</v>
      </c>
      <c r="E46" s="100">
        <f t="shared" ref="E46" si="13">E47+E50</f>
        <v>5587.2800000000007</v>
      </c>
      <c r="F46" s="106">
        <f t="shared" si="2"/>
        <v>105.80707226221115</v>
      </c>
      <c r="G46" s="106">
        <f t="shared" si="3"/>
        <v>210.84075471698114</v>
      </c>
      <c r="H46" s="83"/>
    </row>
    <row r="47" spans="1:8" x14ac:dyDescent="0.2">
      <c r="A47" s="48" t="s">
        <v>16</v>
      </c>
      <c r="B47" s="100">
        <f>B48+B49</f>
        <v>2449.36</v>
      </c>
      <c r="C47" s="100">
        <v>0</v>
      </c>
      <c r="D47" s="100">
        <v>0</v>
      </c>
      <c r="E47" s="100">
        <f t="shared" ref="E47" si="14">E48+E49</f>
        <v>3079.76</v>
      </c>
      <c r="F47" s="106">
        <f t="shared" si="2"/>
        <v>125.7373354672241</v>
      </c>
      <c r="G47" s="106" t="str">
        <f t="shared" si="3"/>
        <v>-</v>
      </c>
      <c r="H47" s="83"/>
    </row>
    <row r="48" spans="1:8" x14ac:dyDescent="0.2">
      <c r="A48" s="49" t="s">
        <v>228</v>
      </c>
      <c r="B48" s="22">
        <v>0</v>
      </c>
      <c r="C48" s="100">
        <v>0</v>
      </c>
      <c r="D48" s="100">
        <v>0</v>
      </c>
      <c r="E48" s="22">
        <v>0</v>
      </c>
      <c r="F48" s="106" t="str">
        <f t="shared" si="2"/>
        <v>-</v>
      </c>
      <c r="G48" s="106" t="str">
        <f t="shared" si="3"/>
        <v>-</v>
      </c>
      <c r="H48" s="83"/>
    </row>
    <row r="49" spans="1:8" x14ac:dyDescent="0.2">
      <c r="A49" s="49" t="s">
        <v>17</v>
      </c>
      <c r="B49" s="22">
        <v>2449.36</v>
      </c>
      <c r="C49" s="101">
        <v>0</v>
      </c>
      <c r="D49" s="101">
        <v>0</v>
      </c>
      <c r="E49" s="101">
        <v>3079.76</v>
      </c>
      <c r="F49" s="107">
        <f t="shared" si="2"/>
        <v>125.7373354672241</v>
      </c>
      <c r="G49" s="106" t="str">
        <f t="shared" si="3"/>
        <v>-</v>
      </c>
      <c r="H49" s="83"/>
    </row>
    <row r="50" spans="1:8" ht="25.5" x14ac:dyDescent="0.2">
      <c r="A50" s="48" t="s">
        <v>207</v>
      </c>
      <c r="B50" s="100">
        <f>B51+B52</f>
        <v>2831.27</v>
      </c>
      <c r="C50" s="100"/>
      <c r="D50" s="100"/>
      <c r="E50" s="100">
        <f t="shared" ref="E50" si="15">E51+E52</f>
        <v>2507.52</v>
      </c>
      <c r="F50" s="106">
        <f t="shared" si="2"/>
        <v>88.565202188417217</v>
      </c>
      <c r="G50" s="106" t="str">
        <f t="shared" si="3"/>
        <v>-</v>
      </c>
      <c r="H50" s="83"/>
    </row>
    <row r="51" spans="1:8" x14ac:dyDescent="0.2">
      <c r="A51" s="49" t="s">
        <v>192</v>
      </c>
      <c r="B51" s="101">
        <v>2220.88</v>
      </c>
      <c r="C51" s="101">
        <v>0</v>
      </c>
      <c r="D51" s="101">
        <v>0</v>
      </c>
      <c r="E51" s="22">
        <v>2507.52</v>
      </c>
      <c r="F51" s="107">
        <f t="shared" si="2"/>
        <v>112.90659558373257</v>
      </c>
      <c r="G51" s="106" t="str">
        <f t="shared" si="3"/>
        <v>-</v>
      </c>
      <c r="H51" s="83"/>
    </row>
    <row r="52" spans="1:8" x14ac:dyDescent="0.2">
      <c r="A52" s="49" t="s">
        <v>208</v>
      </c>
      <c r="B52" s="22">
        <v>610.39</v>
      </c>
      <c r="C52" s="101">
        <v>0</v>
      </c>
      <c r="D52" s="101">
        <v>0</v>
      </c>
      <c r="E52" s="22">
        <v>0</v>
      </c>
      <c r="F52" s="107">
        <f t="shared" si="2"/>
        <v>0</v>
      </c>
      <c r="G52" s="106" t="str">
        <f t="shared" si="3"/>
        <v>-</v>
      </c>
      <c r="H52" s="83"/>
    </row>
    <row r="53" spans="1:8" x14ac:dyDescent="0.2">
      <c r="A53" s="49"/>
      <c r="B53" s="101"/>
      <c r="C53" s="101"/>
      <c r="D53" s="101"/>
      <c r="E53" s="101"/>
      <c r="F53" s="107"/>
      <c r="G53" s="106"/>
      <c r="H53" s="83"/>
    </row>
    <row r="54" spans="1:8" x14ac:dyDescent="0.2">
      <c r="A54" s="51" t="s">
        <v>229</v>
      </c>
      <c r="B54" s="102">
        <f>B55+B60</f>
        <v>83913.19</v>
      </c>
      <c r="C54" s="100">
        <v>69486</v>
      </c>
      <c r="D54" s="100">
        <v>69486</v>
      </c>
      <c r="E54" s="102">
        <f t="shared" ref="E54" si="16">E55+E60</f>
        <v>71836.210000000006</v>
      </c>
      <c r="F54" s="106">
        <f t="shared" si="2"/>
        <v>85.607769171926378</v>
      </c>
      <c r="G54" s="106">
        <f t="shared" si="3"/>
        <v>103.38227844457877</v>
      </c>
      <c r="H54" s="83"/>
    </row>
    <row r="55" spans="1:8" x14ac:dyDescent="0.2">
      <c r="A55" s="48" t="s">
        <v>250</v>
      </c>
      <c r="B55" s="100">
        <f>B56+B57+B58</f>
        <v>83913.19</v>
      </c>
      <c r="C55" s="100">
        <v>0</v>
      </c>
      <c r="D55" s="100">
        <v>0</v>
      </c>
      <c r="E55" s="100">
        <f t="shared" ref="E55" si="17">E56+E57+E58</f>
        <v>71836.210000000006</v>
      </c>
      <c r="F55" s="106">
        <f t="shared" si="2"/>
        <v>85.607769171926378</v>
      </c>
      <c r="G55" s="106" t="str">
        <f t="shared" si="3"/>
        <v>-</v>
      </c>
      <c r="H55" s="83"/>
    </row>
    <row r="56" spans="1:8" x14ac:dyDescent="0.2">
      <c r="A56" s="49" t="s">
        <v>251</v>
      </c>
      <c r="B56" s="101">
        <v>82309.820000000007</v>
      </c>
      <c r="C56" s="100">
        <v>0</v>
      </c>
      <c r="D56" s="100">
        <v>0</v>
      </c>
      <c r="E56" s="101">
        <v>71706.210000000006</v>
      </c>
      <c r="F56" s="107">
        <f t="shared" si="2"/>
        <v>87.117442365929122</v>
      </c>
      <c r="G56" s="106" t="str">
        <f t="shared" si="3"/>
        <v>-</v>
      </c>
      <c r="H56" s="83"/>
    </row>
    <row r="57" spans="1:8" x14ac:dyDescent="0.2">
      <c r="A57" s="49" t="s">
        <v>252</v>
      </c>
      <c r="B57" s="22">
        <v>1603.37</v>
      </c>
      <c r="C57" s="100">
        <v>0</v>
      </c>
      <c r="D57" s="100">
        <v>0</v>
      </c>
      <c r="E57" s="22">
        <v>130</v>
      </c>
      <c r="F57" s="107">
        <f t="shared" si="2"/>
        <v>8.1079226878387409</v>
      </c>
      <c r="G57" s="106" t="str">
        <f t="shared" si="3"/>
        <v>-</v>
      </c>
      <c r="H57" s="83"/>
    </row>
    <row r="58" spans="1:8" x14ac:dyDescent="0.2">
      <c r="A58" s="49" t="s">
        <v>253</v>
      </c>
      <c r="B58" s="22">
        <v>0</v>
      </c>
      <c r="C58" s="100">
        <v>0</v>
      </c>
      <c r="D58" s="100">
        <v>0</v>
      </c>
      <c r="E58" s="22">
        <v>0</v>
      </c>
      <c r="F58" s="107" t="str">
        <f t="shared" si="2"/>
        <v>-</v>
      </c>
      <c r="G58" s="106" t="str">
        <f t="shared" si="3"/>
        <v>-</v>
      </c>
      <c r="H58" s="83"/>
    </row>
    <row r="59" spans="1:8" x14ac:dyDescent="0.2">
      <c r="A59" s="49"/>
      <c r="B59" s="100"/>
      <c r="C59" s="100"/>
      <c r="D59" s="100"/>
      <c r="E59" s="100"/>
      <c r="F59" s="107"/>
      <c r="G59" s="106"/>
      <c r="H59" s="83"/>
    </row>
    <row r="60" spans="1:8" x14ac:dyDescent="0.2">
      <c r="A60" s="48" t="s">
        <v>230</v>
      </c>
      <c r="B60" s="100">
        <f>B61</f>
        <v>0</v>
      </c>
      <c r="C60" s="100">
        <v>0</v>
      </c>
      <c r="D60" s="100">
        <v>0</v>
      </c>
      <c r="E60" s="100">
        <f t="shared" ref="E60" si="18">E61</f>
        <v>0</v>
      </c>
      <c r="F60" s="107" t="str">
        <f t="shared" si="2"/>
        <v>-</v>
      </c>
      <c r="G60" s="106" t="str">
        <f t="shared" si="3"/>
        <v>-</v>
      </c>
      <c r="H60" s="83"/>
    </row>
    <row r="61" spans="1:8" x14ac:dyDescent="0.2">
      <c r="A61" s="49" t="s">
        <v>231</v>
      </c>
      <c r="B61" s="22">
        <v>0</v>
      </c>
      <c r="C61" s="101">
        <v>0</v>
      </c>
      <c r="D61" s="101">
        <v>0</v>
      </c>
      <c r="E61" s="22">
        <v>0</v>
      </c>
      <c r="F61" s="107" t="str">
        <f t="shared" si="2"/>
        <v>-</v>
      </c>
      <c r="G61" s="106" t="str">
        <f t="shared" si="3"/>
        <v>-</v>
      </c>
      <c r="H61" s="83"/>
    </row>
    <row r="62" spans="1:8" x14ac:dyDescent="0.2">
      <c r="A62" s="49"/>
      <c r="B62" s="101"/>
      <c r="C62" s="101"/>
      <c r="D62" s="101"/>
      <c r="E62" s="101"/>
      <c r="F62" s="107"/>
      <c r="G62" s="106"/>
      <c r="H62" s="83"/>
    </row>
    <row r="63" spans="1:8" x14ac:dyDescent="0.2">
      <c r="A63" s="51" t="s">
        <v>209</v>
      </c>
      <c r="B63" s="100">
        <f>B64</f>
        <v>0</v>
      </c>
      <c r="C63" s="96">
        <v>0</v>
      </c>
      <c r="D63" s="96">
        <v>0</v>
      </c>
      <c r="E63" s="100">
        <f t="shared" ref="E63:E64" si="19">E64</f>
        <v>0</v>
      </c>
      <c r="F63" s="106" t="str">
        <f t="shared" si="2"/>
        <v>-</v>
      </c>
      <c r="G63" s="106" t="str">
        <f t="shared" si="3"/>
        <v>-</v>
      </c>
      <c r="H63" s="83"/>
    </row>
    <row r="64" spans="1:8" x14ac:dyDescent="0.2">
      <c r="A64" s="48" t="s">
        <v>232</v>
      </c>
      <c r="B64" s="100">
        <f>B65</f>
        <v>0</v>
      </c>
      <c r="C64" s="100">
        <v>0</v>
      </c>
      <c r="D64" s="100">
        <v>0</v>
      </c>
      <c r="E64" s="100">
        <f t="shared" si="19"/>
        <v>0</v>
      </c>
      <c r="F64" s="106" t="str">
        <f t="shared" si="2"/>
        <v>-</v>
      </c>
      <c r="G64" s="106" t="str">
        <f t="shared" si="3"/>
        <v>-</v>
      </c>
      <c r="H64" s="83"/>
    </row>
    <row r="65" spans="1:8" x14ac:dyDescent="0.2">
      <c r="A65" s="49" t="s">
        <v>233</v>
      </c>
      <c r="B65" s="22">
        <v>0</v>
      </c>
      <c r="C65" s="101">
        <v>0</v>
      </c>
      <c r="D65" s="101">
        <v>0</v>
      </c>
      <c r="E65" s="22">
        <v>0</v>
      </c>
      <c r="F65" s="107" t="str">
        <f t="shared" si="2"/>
        <v>-</v>
      </c>
      <c r="G65" s="106" t="str">
        <f t="shared" si="3"/>
        <v>-</v>
      </c>
      <c r="H65" s="83"/>
    </row>
    <row r="66" spans="1:8" x14ac:dyDescent="0.2">
      <c r="A66" s="49"/>
      <c r="B66" s="101"/>
      <c r="C66" s="101"/>
      <c r="D66" s="101"/>
      <c r="E66" s="101"/>
      <c r="F66" s="107"/>
      <c r="G66" s="106"/>
      <c r="H66" s="83"/>
    </row>
    <row r="67" spans="1:8" x14ac:dyDescent="0.2">
      <c r="A67" s="49"/>
      <c r="B67" s="101"/>
      <c r="C67" s="101"/>
      <c r="D67" s="101"/>
      <c r="E67" s="101"/>
      <c r="F67" s="107"/>
      <c r="G67" s="106"/>
      <c r="H67" s="83"/>
    </row>
    <row r="68" spans="1:8" x14ac:dyDescent="0.2">
      <c r="A68" s="49"/>
      <c r="B68" s="101"/>
      <c r="C68" s="101"/>
      <c r="D68" s="101"/>
      <c r="E68" s="101"/>
      <c r="F68" s="107"/>
      <c r="G68" s="106"/>
      <c r="H68" s="83"/>
    </row>
    <row r="69" spans="1:8" x14ac:dyDescent="0.2">
      <c r="A69" s="7" t="s">
        <v>18</v>
      </c>
      <c r="B69" s="99">
        <f>B70</f>
        <v>0</v>
      </c>
      <c r="C69" s="99">
        <f t="shared" ref="C69:E71" si="20">C70</f>
        <v>0</v>
      </c>
      <c r="D69" s="99">
        <f t="shared" si="20"/>
        <v>0</v>
      </c>
      <c r="E69" s="99">
        <f t="shared" si="20"/>
        <v>0</v>
      </c>
      <c r="F69" s="105" t="str">
        <f t="shared" si="2"/>
        <v>-</v>
      </c>
      <c r="G69" s="105" t="str">
        <f t="shared" si="3"/>
        <v>-</v>
      </c>
      <c r="H69" s="83"/>
    </row>
    <row r="70" spans="1:8" x14ac:dyDescent="0.2">
      <c r="A70" s="51" t="s">
        <v>200</v>
      </c>
      <c r="B70" s="100">
        <f>B71</f>
        <v>0</v>
      </c>
      <c r="C70" s="100">
        <v>0</v>
      </c>
      <c r="D70" s="100">
        <v>0</v>
      </c>
      <c r="E70" s="100">
        <f t="shared" si="20"/>
        <v>0</v>
      </c>
      <c r="F70" s="106" t="str">
        <f t="shared" si="2"/>
        <v>-</v>
      </c>
      <c r="G70" s="106" t="str">
        <f t="shared" si="3"/>
        <v>-</v>
      </c>
      <c r="H70" s="83"/>
    </row>
    <row r="71" spans="1:8" x14ac:dyDescent="0.2">
      <c r="A71" s="48" t="s">
        <v>234</v>
      </c>
      <c r="B71" s="100">
        <f>B72</f>
        <v>0</v>
      </c>
      <c r="C71" s="100">
        <v>0</v>
      </c>
      <c r="D71" s="100">
        <v>0</v>
      </c>
      <c r="E71" s="100">
        <f t="shared" si="20"/>
        <v>0</v>
      </c>
      <c r="F71" s="106" t="str">
        <f t="shared" si="2"/>
        <v>-</v>
      </c>
      <c r="G71" s="106" t="str">
        <f t="shared" si="3"/>
        <v>-</v>
      </c>
      <c r="H71" s="83"/>
    </row>
    <row r="72" spans="1:8" x14ac:dyDescent="0.2">
      <c r="A72" s="49" t="s">
        <v>235</v>
      </c>
      <c r="B72" s="22">
        <v>0</v>
      </c>
      <c r="C72" s="100">
        <v>0</v>
      </c>
      <c r="D72" s="100">
        <v>0</v>
      </c>
      <c r="E72" s="22">
        <v>0</v>
      </c>
      <c r="F72" s="106" t="str">
        <f t="shared" si="2"/>
        <v>-</v>
      </c>
      <c r="G72" s="106" t="str">
        <f t="shared" si="3"/>
        <v>-</v>
      </c>
      <c r="H72" s="83"/>
    </row>
    <row r="73" spans="1:8" x14ac:dyDescent="0.2">
      <c r="A73" s="48" t="s">
        <v>201</v>
      </c>
      <c r="B73" s="100">
        <f>SUM(B74:B76)</f>
        <v>0</v>
      </c>
      <c r="C73" s="100">
        <v>0</v>
      </c>
      <c r="D73" s="100">
        <v>0</v>
      </c>
      <c r="E73" s="100">
        <f t="shared" ref="E73" si="21">SUM(E74:E76)</f>
        <v>0</v>
      </c>
      <c r="F73" s="106" t="str">
        <f t="shared" si="2"/>
        <v>-</v>
      </c>
      <c r="G73" s="106" t="str">
        <f t="shared" si="3"/>
        <v>-</v>
      </c>
      <c r="H73" s="83"/>
    </row>
    <row r="74" spans="1:8" x14ac:dyDescent="0.2">
      <c r="A74" s="49" t="s">
        <v>202</v>
      </c>
      <c r="B74" s="22">
        <v>0</v>
      </c>
      <c r="C74" s="101">
        <v>0</v>
      </c>
      <c r="D74" s="101">
        <v>0</v>
      </c>
      <c r="E74" s="22">
        <v>0</v>
      </c>
      <c r="F74" s="107" t="str">
        <f>IFERROR(E74/B74*100,"-")</f>
        <v>-</v>
      </c>
      <c r="G74" s="106" t="str">
        <f t="shared" si="3"/>
        <v>-</v>
      </c>
      <c r="H74" s="83"/>
    </row>
    <row r="75" spans="1:8" x14ac:dyDescent="0.2">
      <c r="A75" s="49" t="s">
        <v>203</v>
      </c>
      <c r="B75" s="22">
        <v>0</v>
      </c>
      <c r="C75" s="101">
        <v>0</v>
      </c>
      <c r="D75" s="101">
        <v>0</v>
      </c>
      <c r="E75" s="22">
        <v>0</v>
      </c>
      <c r="F75" s="107" t="str">
        <f>IFERROR(E75/B75*100,"-")</f>
        <v>-</v>
      </c>
      <c r="G75" s="106" t="str">
        <f t="shared" si="3"/>
        <v>-</v>
      </c>
      <c r="H75" s="83"/>
    </row>
    <row r="76" spans="1:8" x14ac:dyDescent="0.2">
      <c r="A76" s="49" t="s">
        <v>236</v>
      </c>
      <c r="B76" s="22">
        <v>0</v>
      </c>
      <c r="C76" s="101">
        <v>0</v>
      </c>
      <c r="D76" s="101">
        <v>0</v>
      </c>
      <c r="E76" s="22">
        <v>0</v>
      </c>
      <c r="F76" s="107" t="str">
        <f>IFERROR(E76/B76*100,"-")</f>
        <v>-</v>
      </c>
      <c r="G76" s="106" t="str">
        <f t="shared" ref="G76:G81" si="22">IFERROR(E76/D76*100,"-")</f>
        <v>-</v>
      </c>
      <c r="H76" s="83"/>
    </row>
    <row r="77" spans="1:8" x14ac:dyDescent="0.2">
      <c r="A77" s="48" t="s">
        <v>237</v>
      </c>
      <c r="B77" s="100">
        <f>B78</f>
        <v>0</v>
      </c>
      <c r="C77" s="100">
        <v>0</v>
      </c>
      <c r="D77" s="100">
        <v>0</v>
      </c>
      <c r="E77" s="100">
        <f t="shared" ref="E77" si="23">E78</f>
        <v>0</v>
      </c>
      <c r="F77" s="107" t="str">
        <f>IFERROR(E77/B77*100,"-")</f>
        <v>-</v>
      </c>
      <c r="G77" s="106" t="str">
        <f t="shared" si="22"/>
        <v>-</v>
      </c>
      <c r="H77" s="83"/>
    </row>
    <row r="78" spans="1:8" x14ac:dyDescent="0.2">
      <c r="A78" s="49" t="s">
        <v>238</v>
      </c>
      <c r="B78" s="22">
        <v>0</v>
      </c>
      <c r="C78" s="101">
        <v>0</v>
      </c>
      <c r="D78" s="101">
        <v>0</v>
      </c>
      <c r="E78" s="22">
        <v>0</v>
      </c>
      <c r="F78" s="107" t="str">
        <f>IFERROR(E78/B78*100,"-")</f>
        <v>-</v>
      </c>
      <c r="G78" s="106" t="str">
        <f t="shared" si="22"/>
        <v>-</v>
      </c>
      <c r="H78" s="83"/>
    </row>
    <row r="79" spans="1:8" x14ac:dyDescent="0.2">
      <c r="A79" s="49"/>
      <c r="B79" s="101"/>
      <c r="C79" s="101"/>
      <c r="D79" s="101"/>
      <c r="E79" s="101"/>
      <c r="F79" s="107"/>
      <c r="G79" s="106"/>
      <c r="H79" s="83"/>
    </row>
    <row r="80" spans="1:8" x14ac:dyDescent="0.2">
      <c r="A80" s="49"/>
      <c r="B80" s="101"/>
      <c r="C80" s="101"/>
      <c r="D80" s="101"/>
      <c r="E80" s="101"/>
      <c r="F80" s="107"/>
      <c r="G80" s="107"/>
      <c r="H80" s="83"/>
    </row>
    <row r="81" spans="1:8" x14ac:dyDescent="0.2">
      <c r="A81" s="57" t="s">
        <v>19</v>
      </c>
      <c r="B81" s="103">
        <f>B11+B69</f>
        <v>918276.64999999991</v>
      </c>
      <c r="C81" s="103">
        <f t="shared" ref="C81:E81" si="24">C11+C69</f>
        <v>958640</v>
      </c>
      <c r="D81" s="103">
        <f t="shared" si="24"/>
        <v>958640</v>
      </c>
      <c r="E81" s="103">
        <f t="shared" si="24"/>
        <v>1106366.6800000002</v>
      </c>
      <c r="F81" s="92">
        <f t="shared" ref="F81" si="25">IFERROR(E81/B81*100,"-")</f>
        <v>120.48293724990179</v>
      </c>
      <c r="G81" s="92">
        <f t="shared" si="22"/>
        <v>115.41002670449805</v>
      </c>
      <c r="H81" s="83"/>
    </row>
    <row r="82" spans="1:8" x14ac:dyDescent="0.2">
      <c r="A82" s="51"/>
      <c r="B82" s="104"/>
      <c r="C82" s="104"/>
      <c r="D82" s="104"/>
      <c r="E82" s="104"/>
      <c r="F82" s="108"/>
      <c r="G82" s="109"/>
      <c r="H82" s="83"/>
    </row>
    <row r="83" spans="1:8" x14ac:dyDescent="0.2">
      <c r="A83" s="7" t="s">
        <v>20</v>
      </c>
      <c r="B83" s="99">
        <f>B84+B97+B131+B141+B145+B150</f>
        <v>901158.47999999986</v>
      </c>
      <c r="C83" s="99">
        <f t="shared" ref="C83:E83" si="26">C84+C97+C131+C141+C145+C150</f>
        <v>965787</v>
      </c>
      <c r="D83" s="99">
        <f t="shared" si="26"/>
        <v>965787</v>
      </c>
      <c r="E83" s="99">
        <f t="shared" si="26"/>
        <v>1107769.7899999998</v>
      </c>
      <c r="F83" s="105">
        <f t="shared" ref="F83:F146" si="27">IFERROR(E83/B83*100,"-")</f>
        <v>122.92730020140297</v>
      </c>
      <c r="G83" s="105">
        <f t="shared" ref="G83:G146" si="28">IFERROR(E83/D83*100,"-")</f>
        <v>114.70125296778689</v>
      </c>
      <c r="H83" s="83"/>
    </row>
    <row r="84" spans="1:8" s="5" customFormat="1" x14ac:dyDescent="0.2">
      <c r="A84" s="51" t="s">
        <v>21</v>
      </c>
      <c r="B84" s="100">
        <f>B85+B90+B92</f>
        <v>725543.19</v>
      </c>
      <c r="C84" s="100">
        <v>790830</v>
      </c>
      <c r="D84" s="100">
        <v>790830</v>
      </c>
      <c r="E84" s="100">
        <f t="shared" ref="E84" si="29">E85+E90+E92</f>
        <v>935777.78999999992</v>
      </c>
      <c r="F84" s="106">
        <f t="shared" si="27"/>
        <v>128.97616611907003</v>
      </c>
      <c r="G84" s="106">
        <f t="shared" si="28"/>
        <v>118.32856492545804</v>
      </c>
      <c r="H84" s="83"/>
    </row>
    <row r="85" spans="1:8" s="5" customFormat="1" x14ac:dyDescent="0.2">
      <c r="A85" s="48" t="s">
        <v>22</v>
      </c>
      <c r="B85" s="100">
        <v>595096.74</v>
      </c>
      <c r="C85" s="100">
        <v>0</v>
      </c>
      <c r="D85" s="100">
        <v>0</v>
      </c>
      <c r="E85" s="100">
        <v>773310.1</v>
      </c>
      <c r="F85" s="106">
        <f t="shared" si="27"/>
        <v>129.9469561873251</v>
      </c>
      <c r="G85" s="106" t="str">
        <f t="shared" si="28"/>
        <v>-</v>
      </c>
      <c r="H85" s="83"/>
    </row>
    <row r="86" spans="1:8" s="5" customFormat="1" x14ac:dyDescent="0.2">
      <c r="A86" s="49" t="s">
        <v>23</v>
      </c>
      <c r="B86" s="101">
        <v>590008.65</v>
      </c>
      <c r="C86" s="101">
        <v>0</v>
      </c>
      <c r="D86" s="101">
        <v>0</v>
      </c>
      <c r="E86" s="101">
        <v>764056.91</v>
      </c>
      <c r="F86" s="107">
        <f t="shared" si="27"/>
        <v>129.49927259541025</v>
      </c>
      <c r="G86" s="106" t="str">
        <f t="shared" si="28"/>
        <v>-</v>
      </c>
      <c r="H86" s="83"/>
    </row>
    <row r="87" spans="1:8" s="5" customFormat="1" x14ac:dyDescent="0.2">
      <c r="A87" s="49" t="s">
        <v>239</v>
      </c>
      <c r="B87" s="22">
        <v>0</v>
      </c>
      <c r="C87" s="101">
        <v>0</v>
      </c>
      <c r="D87" s="101">
        <v>0</v>
      </c>
      <c r="E87" s="22">
        <v>0</v>
      </c>
      <c r="F87" s="107" t="str">
        <f t="shared" si="27"/>
        <v>-</v>
      </c>
      <c r="G87" s="106" t="str">
        <f t="shared" si="28"/>
        <v>-</v>
      </c>
      <c r="H87" s="83"/>
    </row>
    <row r="88" spans="1:8" x14ac:dyDescent="0.2">
      <c r="A88" s="49" t="s">
        <v>145</v>
      </c>
      <c r="B88" s="101">
        <v>2201.92</v>
      </c>
      <c r="C88" s="101">
        <v>0</v>
      </c>
      <c r="D88" s="101">
        <v>0</v>
      </c>
      <c r="E88" s="101">
        <v>4788.84</v>
      </c>
      <c r="F88" s="107">
        <f t="shared" si="27"/>
        <v>217.48474059003053</v>
      </c>
      <c r="G88" s="106" t="str">
        <f t="shared" si="28"/>
        <v>-</v>
      </c>
      <c r="H88" s="83"/>
    </row>
    <row r="89" spans="1:8" x14ac:dyDescent="0.2">
      <c r="A89" s="49" t="s">
        <v>240</v>
      </c>
      <c r="B89" s="126">
        <v>2886.17</v>
      </c>
      <c r="C89" s="101">
        <v>0</v>
      </c>
      <c r="D89" s="101">
        <v>0</v>
      </c>
      <c r="E89" s="126">
        <v>4464.3500000000004</v>
      </c>
      <c r="F89" s="107">
        <f t="shared" si="27"/>
        <v>154.68077070997202</v>
      </c>
      <c r="G89" s="106" t="str">
        <f t="shared" si="28"/>
        <v>-</v>
      </c>
      <c r="H89" s="83"/>
    </row>
    <row r="90" spans="1:8" x14ac:dyDescent="0.2">
      <c r="A90" s="48" t="s">
        <v>24</v>
      </c>
      <c r="B90" s="100">
        <f>B91</f>
        <v>31579.09</v>
      </c>
      <c r="C90" s="100">
        <v>0</v>
      </c>
      <c r="D90" s="100">
        <v>0</v>
      </c>
      <c r="E90" s="100">
        <f t="shared" ref="E90" si="30">E91</f>
        <v>34261.599999999999</v>
      </c>
      <c r="F90" s="106">
        <f t="shared" si="27"/>
        <v>108.49457663282887</v>
      </c>
      <c r="G90" s="106" t="str">
        <f t="shared" si="28"/>
        <v>-</v>
      </c>
      <c r="H90" s="83"/>
    </row>
    <row r="91" spans="1:8" x14ac:dyDescent="0.2">
      <c r="A91" s="49" t="s">
        <v>25</v>
      </c>
      <c r="B91" s="101">
        <v>31579.09</v>
      </c>
      <c r="C91" s="101">
        <v>0</v>
      </c>
      <c r="D91" s="101">
        <v>0</v>
      </c>
      <c r="E91" s="101">
        <v>34261.599999999999</v>
      </c>
      <c r="F91" s="107">
        <f t="shared" si="27"/>
        <v>108.49457663282887</v>
      </c>
      <c r="G91" s="106" t="str">
        <f t="shared" si="28"/>
        <v>-</v>
      </c>
      <c r="H91" s="83"/>
    </row>
    <row r="92" spans="1:8" x14ac:dyDescent="0.2">
      <c r="A92" s="48" t="s">
        <v>26</v>
      </c>
      <c r="B92" s="100">
        <f>SUM(B93:B95)</f>
        <v>98867.36</v>
      </c>
      <c r="C92" s="100">
        <v>0</v>
      </c>
      <c r="D92" s="100">
        <v>0</v>
      </c>
      <c r="E92" s="100">
        <f t="shared" ref="E92" si="31">SUM(E93:E95)</f>
        <v>128206.09</v>
      </c>
      <c r="F92" s="106">
        <f t="shared" si="27"/>
        <v>129.67483909755452</v>
      </c>
      <c r="G92" s="106" t="str">
        <f t="shared" si="28"/>
        <v>-</v>
      </c>
      <c r="H92" s="83"/>
    </row>
    <row r="93" spans="1:8" x14ac:dyDescent="0.2">
      <c r="A93" s="49" t="s">
        <v>146</v>
      </c>
      <c r="B93" s="22">
        <v>0</v>
      </c>
      <c r="C93" s="101">
        <v>0</v>
      </c>
      <c r="D93" s="101">
        <v>0</v>
      </c>
      <c r="E93" s="22">
        <v>0</v>
      </c>
      <c r="F93" s="107" t="str">
        <f t="shared" si="27"/>
        <v>-</v>
      </c>
      <c r="G93" s="106" t="str">
        <f t="shared" si="28"/>
        <v>-</v>
      </c>
      <c r="H93" s="83"/>
    </row>
    <row r="94" spans="1:8" x14ac:dyDescent="0.2">
      <c r="A94" s="49" t="s">
        <v>27</v>
      </c>
      <c r="B94" s="101">
        <v>98867.36</v>
      </c>
      <c r="C94" s="101">
        <v>0</v>
      </c>
      <c r="D94" s="101">
        <v>0</v>
      </c>
      <c r="E94" s="101">
        <v>128206.09</v>
      </c>
      <c r="F94" s="107">
        <f t="shared" si="27"/>
        <v>129.67483909755452</v>
      </c>
      <c r="G94" s="106" t="str">
        <f t="shared" si="28"/>
        <v>-</v>
      </c>
      <c r="H94" s="83"/>
    </row>
    <row r="95" spans="1:8" x14ac:dyDescent="0.2">
      <c r="A95" s="49" t="s">
        <v>210</v>
      </c>
      <c r="B95" s="101">
        <v>0</v>
      </c>
      <c r="C95" s="101">
        <v>0</v>
      </c>
      <c r="D95" s="101">
        <v>0</v>
      </c>
      <c r="E95" s="101">
        <v>0</v>
      </c>
      <c r="F95" s="107" t="str">
        <f t="shared" si="27"/>
        <v>-</v>
      </c>
      <c r="G95" s="106" t="str">
        <f t="shared" si="28"/>
        <v>-</v>
      </c>
      <c r="H95" s="83"/>
    </row>
    <row r="96" spans="1:8" ht="5.25" customHeight="1" x14ac:dyDescent="0.2">
      <c r="A96" s="49"/>
      <c r="B96" s="101"/>
      <c r="C96" s="101"/>
      <c r="D96" s="101"/>
      <c r="E96" s="101"/>
      <c r="F96" s="107"/>
      <c r="G96" s="106"/>
      <c r="H96" s="83"/>
    </row>
    <row r="97" spans="1:8" x14ac:dyDescent="0.2">
      <c r="A97" s="51" t="s">
        <v>28</v>
      </c>
      <c r="B97" s="100">
        <f>B98+B103+B110+B120+B122</f>
        <v>162112.95999999999</v>
      </c>
      <c r="C97" s="100">
        <v>161794</v>
      </c>
      <c r="D97" s="100">
        <v>161794</v>
      </c>
      <c r="E97" s="100">
        <f t="shared" ref="E97" si="32">E98+E103+E110+E120+E122</f>
        <v>155173.56999999998</v>
      </c>
      <c r="F97" s="106">
        <f t="shared" si="27"/>
        <v>95.719410712135527</v>
      </c>
      <c r="G97" s="106">
        <f t="shared" si="28"/>
        <v>95.908111549253974</v>
      </c>
      <c r="H97" s="83"/>
    </row>
    <row r="98" spans="1:8" x14ac:dyDescent="0.2">
      <c r="A98" s="48" t="s">
        <v>29</v>
      </c>
      <c r="B98" s="100">
        <f>SUM(B99:B102)</f>
        <v>41355.78</v>
      </c>
      <c r="C98" s="100">
        <v>0</v>
      </c>
      <c r="D98" s="100">
        <v>0</v>
      </c>
      <c r="E98" s="100">
        <f t="shared" ref="E98" si="33">SUM(E99:E102)</f>
        <v>45666.259999999995</v>
      </c>
      <c r="F98" s="106">
        <f t="shared" si="27"/>
        <v>110.42292032697728</v>
      </c>
      <c r="G98" s="106" t="str">
        <f t="shared" si="28"/>
        <v>-</v>
      </c>
      <c r="H98" s="83"/>
    </row>
    <row r="99" spans="1:8" x14ac:dyDescent="0.2">
      <c r="A99" s="49" t="s">
        <v>30</v>
      </c>
      <c r="B99" s="101">
        <v>3161.25</v>
      </c>
      <c r="C99" s="101">
        <v>0</v>
      </c>
      <c r="D99" s="101">
        <v>0</v>
      </c>
      <c r="E99" s="101">
        <v>7056.37</v>
      </c>
      <c r="F99" s="107">
        <f t="shared" si="27"/>
        <v>223.21455120601027</v>
      </c>
      <c r="G99" s="106" t="str">
        <f t="shared" si="28"/>
        <v>-</v>
      </c>
      <c r="H99" s="83"/>
    </row>
    <row r="100" spans="1:8" x14ac:dyDescent="0.2">
      <c r="A100" s="49" t="s">
        <v>31</v>
      </c>
      <c r="B100" s="101">
        <v>36734.28</v>
      </c>
      <c r="C100" s="101">
        <v>0</v>
      </c>
      <c r="D100" s="101">
        <v>0</v>
      </c>
      <c r="E100" s="101">
        <v>37272.92</v>
      </c>
      <c r="F100" s="107">
        <f t="shared" si="27"/>
        <v>101.46631429825221</v>
      </c>
      <c r="G100" s="106" t="str">
        <f t="shared" si="28"/>
        <v>-</v>
      </c>
      <c r="H100" s="83"/>
    </row>
    <row r="101" spans="1:8" x14ac:dyDescent="0.2">
      <c r="A101" s="49" t="s">
        <v>32</v>
      </c>
      <c r="B101" s="101">
        <v>478.09</v>
      </c>
      <c r="C101" s="101">
        <v>0</v>
      </c>
      <c r="D101" s="101">
        <v>0</v>
      </c>
      <c r="E101" s="101">
        <v>1251.77</v>
      </c>
      <c r="F101" s="107">
        <f t="shared" si="27"/>
        <v>261.82727101591752</v>
      </c>
      <c r="G101" s="106" t="str">
        <f t="shared" si="28"/>
        <v>-</v>
      </c>
      <c r="H101" s="83"/>
    </row>
    <row r="102" spans="1:8" x14ac:dyDescent="0.2">
      <c r="A102" s="49" t="s">
        <v>33</v>
      </c>
      <c r="B102" s="101">
        <v>982.16</v>
      </c>
      <c r="C102" s="101">
        <v>0</v>
      </c>
      <c r="D102" s="101">
        <v>0</v>
      </c>
      <c r="E102" s="101">
        <v>85.2</v>
      </c>
      <c r="F102" s="107">
        <f t="shared" si="27"/>
        <v>8.6747576769569115</v>
      </c>
      <c r="G102" s="106" t="str">
        <f t="shared" si="28"/>
        <v>-</v>
      </c>
      <c r="H102" s="83"/>
    </row>
    <row r="103" spans="1:8" x14ac:dyDescent="0.2">
      <c r="A103" s="48" t="s">
        <v>34</v>
      </c>
      <c r="B103" s="100">
        <f>SUM(B104:B109)</f>
        <v>81661.349999999991</v>
      </c>
      <c r="C103" s="100">
        <v>0</v>
      </c>
      <c r="D103" s="100">
        <v>0</v>
      </c>
      <c r="E103" s="100">
        <f t="shared" ref="E103" si="34">SUM(E104:E109)</f>
        <v>78164.22</v>
      </c>
      <c r="F103" s="106">
        <f t="shared" si="27"/>
        <v>95.717521201890492</v>
      </c>
      <c r="G103" s="106" t="str">
        <f t="shared" si="28"/>
        <v>-</v>
      </c>
      <c r="H103" s="83"/>
    </row>
    <row r="104" spans="1:8" x14ac:dyDescent="0.2">
      <c r="A104" s="49" t="s">
        <v>35</v>
      </c>
      <c r="B104" s="101">
        <v>6468.36</v>
      </c>
      <c r="C104" s="101">
        <v>0</v>
      </c>
      <c r="D104" s="101">
        <v>0</v>
      </c>
      <c r="E104" s="101">
        <v>8977.5</v>
      </c>
      <c r="F104" s="107">
        <f t="shared" si="27"/>
        <v>138.7909763835037</v>
      </c>
      <c r="G104" s="106" t="str">
        <f t="shared" si="28"/>
        <v>-</v>
      </c>
      <c r="H104" s="83"/>
    </row>
    <row r="105" spans="1:8" x14ac:dyDescent="0.2">
      <c r="A105" s="49" t="s">
        <v>36</v>
      </c>
      <c r="B105" s="101">
        <v>35711.14</v>
      </c>
      <c r="C105" s="101">
        <v>0</v>
      </c>
      <c r="D105" s="101">
        <v>0</v>
      </c>
      <c r="E105" s="101">
        <v>34623.660000000003</v>
      </c>
      <c r="F105" s="107">
        <f t="shared" si="27"/>
        <v>96.95478777770748</v>
      </c>
      <c r="G105" s="106" t="str">
        <f t="shared" si="28"/>
        <v>-</v>
      </c>
      <c r="H105" s="83"/>
    </row>
    <row r="106" spans="1:8" x14ac:dyDescent="0.2">
      <c r="A106" s="49" t="s">
        <v>37</v>
      </c>
      <c r="B106" s="101">
        <v>36064.550000000003</v>
      </c>
      <c r="C106" s="101">
        <v>0</v>
      </c>
      <c r="D106" s="101">
        <v>0</v>
      </c>
      <c r="E106" s="101">
        <v>30994.16</v>
      </c>
      <c r="F106" s="107">
        <f t="shared" si="27"/>
        <v>85.940792273853404</v>
      </c>
      <c r="G106" s="106" t="str">
        <f t="shared" si="28"/>
        <v>-</v>
      </c>
      <c r="H106" s="83"/>
    </row>
    <row r="107" spans="1:8" x14ac:dyDescent="0.2">
      <c r="A107" s="49" t="s">
        <v>38</v>
      </c>
      <c r="B107" s="101">
        <v>614.76</v>
      </c>
      <c r="C107" s="101">
        <v>0</v>
      </c>
      <c r="D107" s="101">
        <v>0</v>
      </c>
      <c r="E107" s="101">
        <v>329.42</v>
      </c>
      <c r="F107" s="107">
        <f t="shared" si="27"/>
        <v>53.585138915999742</v>
      </c>
      <c r="G107" s="106" t="str">
        <f t="shared" si="28"/>
        <v>-</v>
      </c>
      <c r="H107" s="83"/>
    </row>
    <row r="108" spans="1:8" x14ac:dyDescent="0.2">
      <c r="A108" s="49" t="s">
        <v>39</v>
      </c>
      <c r="B108" s="101">
        <v>2456.56</v>
      </c>
      <c r="C108" s="101">
        <v>0</v>
      </c>
      <c r="D108" s="101">
        <v>0</v>
      </c>
      <c r="E108" s="101">
        <v>3239.48</v>
      </c>
      <c r="F108" s="107">
        <f t="shared" si="27"/>
        <v>131.87058325463249</v>
      </c>
      <c r="G108" s="106" t="str">
        <f t="shared" si="28"/>
        <v>-</v>
      </c>
      <c r="H108" s="83"/>
    </row>
    <row r="109" spans="1:8" x14ac:dyDescent="0.2">
      <c r="A109" s="49" t="s">
        <v>40</v>
      </c>
      <c r="B109" s="101">
        <v>345.98</v>
      </c>
      <c r="C109" s="101">
        <v>0</v>
      </c>
      <c r="D109" s="101">
        <v>0</v>
      </c>
      <c r="E109" s="101">
        <v>0</v>
      </c>
      <c r="F109" s="107">
        <f t="shared" si="27"/>
        <v>0</v>
      </c>
      <c r="G109" s="106" t="str">
        <f t="shared" si="28"/>
        <v>-</v>
      </c>
      <c r="H109" s="83"/>
    </row>
    <row r="110" spans="1:8" x14ac:dyDescent="0.2">
      <c r="A110" s="48" t="s">
        <v>41</v>
      </c>
      <c r="B110" s="100">
        <f>SUM(B111:B119)</f>
        <v>32954.199999999997</v>
      </c>
      <c r="C110" s="100"/>
      <c r="D110" s="100">
        <v>0</v>
      </c>
      <c r="E110" s="100">
        <f t="shared" ref="E110" si="35">SUM(E111:E119)</f>
        <v>22992.5</v>
      </c>
      <c r="F110" s="106">
        <f t="shared" si="27"/>
        <v>69.771076220936948</v>
      </c>
      <c r="G110" s="106" t="str">
        <f t="shared" si="28"/>
        <v>-</v>
      </c>
      <c r="H110" s="83"/>
    </row>
    <row r="111" spans="1:8" x14ac:dyDescent="0.2">
      <c r="A111" s="49" t="s">
        <v>42</v>
      </c>
      <c r="B111" s="101">
        <v>1811.83</v>
      </c>
      <c r="C111" s="101">
        <v>0</v>
      </c>
      <c r="D111" s="101">
        <v>0</v>
      </c>
      <c r="E111" s="101">
        <v>2335.2600000000002</v>
      </c>
      <c r="F111" s="107">
        <f t="shared" si="27"/>
        <v>128.88957573282264</v>
      </c>
      <c r="G111" s="106" t="str">
        <f t="shared" si="28"/>
        <v>-</v>
      </c>
      <c r="H111" s="83"/>
    </row>
    <row r="112" spans="1:8" x14ac:dyDescent="0.2">
      <c r="A112" s="49" t="s">
        <v>43</v>
      </c>
      <c r="B112" s="101">
        <v>4315.08</v>
      </c>
      <c r="C112" s="101">
        <v>0</v>
      </c>
      <c r="D112" s="101">
        <v>0</v>
      </c>
      <c r="E112" s="101">
        <v>2162.21</v>
      </c>
      <c r="F112" s="107">
        <f t="shared" si="27"/>
        <v>50.108225108225113</v>
      </c>
      <c r="G112" s="106" t="str">
        <f t="shared" si="28"/>
        <v>-</v>
      </c>
      <c r="H112" s="83"/>
    </row>
    <row r="113" spans="1:8" x14ac:dyDescent="0.2">
      <c r="A113" s="49" t="s">
        <v>44</v>
      </c>
      <c r="B113" s="101">
        <v>665.99</v>
      </c>
      <c r="C113" s="101">
        <v>0</v>
      </c>
      <c r="D113" s="101">
        <v>0</v>
      </c>
      <c r="E113" s="101">
        <v>216.25</v>
      </c>
      <c r="F113" s="107">
        <f t="shared" si="27"/>
        <v>32.470457514377095</v>
      </c>
      <c r="G113" s="106" t="str">
        <f t="shared" si="28"/>
        <v>-</v>
      </c>
      <c r="H113" s="83"/>
    </row>
    <row r="114" spans="1:8" x14ac:dyDescent="0.2">
      <c r="A114" s="49" t="s">
        <v>45</v>
      </c>
      <c r="B114" s="101">
        <v>5695.74</v>
      </c>
      <c r="C114" s="101">
        <v>0</v>
      </c>
      <c r="D114" s="101">
        <v>0</v>
      </c>
      <c r="E114" s="101">
        <v>6451.48</v>
      </c>
      <c r="F114" s="107">
        <f t="shared" si="27"/>
        <v>113.2685129588078</v>
      </c>
      <c r="G114" s="106" t="str">
        <f t="shared" si="28"/>
        <v>-</v>
      </c>
      <c r="H114" s="83"/>
    </row>
    <row r="115" spans="1:8" x14ac:dyDescent="0.2">
      <c r="A115" s="49" t="s">
        <v>46</v>
      </c>
      <c r="B115" s="101">
        <v>839.81</v>
      </c>
      <c r="C115" s="101">
        <v>0</v>
      </c>
      <c r="D115" s="101">
        <v>0</v>
      </c>
      <c r="E115" s="101">
        <v>915.07</v>
      </c>
      <c r="F115" s="107">
        <f t="shared" si="27"/>
        <v>108.96155082697278</v>
      </c>
      <c r="G115" s="106" t="str">
        <f t="shared" si="28"/>
        <v>-</v>
      </c>
      <c r="H115" s="83"/>
    </row>
    <row r="116" spans="1:8" x14ac:dyDescent="0.2">
      <c r="A116" s="49" t="s">
        <v>47</v>
      </c>
      <c r="B116" s="101">
        <v>3429.68</v>
      </c>
      <c r="C116" s="101">
        <v>0</v>
      </c>
      <c r="D116" s="101">
        <v>0</v>
      </c>
      <c r="E116" s="101">
        <v>4584.3100000000004</v>
      </c>
      <c r="F116" s="107">
        <f t="shared" si="27"/>
        <v>133.665823050547</v>
      </c>
      <c r="G116" s="106" t="str">
        <f t="shared" si="28"/>
        <v>-</v>
      </c>
      <c r="H116" s="83"/>
    </row>
    <row r="117" spans="1:8" x14ac:dyDescent="0.2">
      <c r="A117" s="49" t="s">
        <v>48</v>
      </c>
      <c r="B117" s="101">
        <v>12504.38</v>
      </c>
      <c r="C117" s="101">
        <v>0</v>
      </c>
      <c r="D117" s="101">
        <v>0</v>
      </c>
      <c r="E117" s="101">
        <v>3323.88</v>
      </c>
      <c r="F117" s="107">
        <f t="shared" si="27"/>
        <v>26.581725763292546</v>
      </c>
      <c r="G117" s="106" t="str">
        <f t="shared" si="28"/>
        <v>-</v>
      </c>
      <c r="H117" s="83"/>
    </row>
    <row r="118" spans="1:8" x14ac:dyDescent="0.2">
      <c r="A118" s="49" t="s">
        <v>49</v>
      </c>
      <c r="B118" s="101">
        <v>2664.33</v>
      </c>
      <c r="C118" s="101">
        <v>0</v>
      </c>
      <c r="D118" s="101">
        <v>0</v>
      </c>
      <c r="E118" s="101">
        <v>1630.71</v>
      </c>
      <c r="F118" s="107">
        <f t="shared" si="27"/>
        <v>61.205256105662585</v>
      </c>
      <c r="G118" s="106" t="str">
        <f t="shared" si="28"/>
        <v>-</v>
      </c>
      <c r="H118" s="83"/>
    </row>
    <row r="119" spans="1:8" x14ac:dyDescent="0.2">
      <c r="A119" s="49" t="s">
        <v>50</v>
      </c>
      <c r="B119" s="101">
        <v>1027.3599999999999</v>
      </c>
      <c r="C119" s="101">
        <v>0</v>
      </c>
      <c r="D119" s="101">
        <v>0</v>
      </c>
      <c r="E119" s="101">
        <v>1373.33</v>
      </c>
      <c r="F119" s="107">
        <f t="shared" si="27"/>
        <v>133.67563463634949</v>
      </c>
      <c r="G119" s="106" t="str">
        <f t="shared" si="28"/>
        <v>-</v>
      </c>
      <c r="H119" s="83"/>
    </row>
    <row r="120" spans="1:8" x14ac:dyDescent="0.2">
      <c r="A120" s="94" t="s">
        <v>51</v>
      </c>
      <c r="B120" s="100">
        <f>B121</f>
        <v>0</v>
      </c>
      <c r="C120" s="100">
        <v>0</v>
      </c>
      <c r="D120" s="100">
        <v>0</v>
      </c>
      <c r="E120" s="100">
        <f t="shared" ref="E120" si="36">E121</f>
        <v>0</v>
      </c>
      <c r="F120" s="106" t="str">
        <f t="shared" si="27"/>
        <v>-</v>
      </c>
      <c r="G120" s="106" t="str">
        <f t="shared" si="28"/>
        <v>-</v>
      </c>
      <c r="H120" s="83"/>
    </row>
    <row r="121" spans="1:8" x14ac:dyDescent="0.2">
      <c r="A121" s="49" t="s">
        <v>52</v>
      </c>
      <c r="B121" s="22">
        <v>0</v>
      </c>
      <c r="C121" s="101">
        <v>0</v>
      </c>
      <c r="D121" s="101">
        <v>0</v>
      </c>
      <c r="E121" s="22">
        <v>0</v>
      </c>
      <c r="F121" s="107" t="str">
        <f t="shared" si="27"/>
        <v>-</v>
      </c>
      <c r="G121" s="106" t="str">
        <f t="shared" si="28"/>
        <v>-</v>
      </c>
      <c r="H121" s="83"/>
    </row>
    <row r="122" spans="1:8" x14ac:dyDescent="0.2">
      <c r="A122" s="48" t="s">
        <v>53</v>
      </c>
      <c r="B122" s="100">
        <f>SUM(B123:B129)</f>
        <v>6141.63</v>
      </c>
      <c r="C122" s="100">
        <v>0</v>
      </c>
      <c r="D122" s="100">
        <v>0</v>
      </c>
      <c r="E122" s="100">
        <v>8350.59</v>
      </c>
      <c r="F122" s="106">
        <f t="shared" si="27"/>
        <v>135.96699898886777</v>
      </c>
      <c r="G122" s="106" t="str">
        <f t="shared" si="28"/>
        <v>-</v>
      </c>
      <c r="H122" s="83"/>
    </row>
    <row r="123" spans="1:8" x14ac:dyDescent="0.2">
      <c r="A123" s="49" t="s">
        <v>54</v>
      </c>
      <c r="B123" s="22">
        <v>0</v>
      </c>
      <c r="C123" s="101">
        <v>0</v>
      </c>
      <c r="D123" s="101">
        <v>0</v>
      </c>
      <c r="E123" s="22">
        <v>0</v>
      </c>
      <c r="F123" s="107" t="str">
        <f t="shared" si="27"/>
        <v>-</v>
      </c>
      <c r="G123" s="106" t="str">
        <f t="shared" si="28"/>
        <v>-</v>
      </c>
      <c r="H123" s="83"/>
    </row>
    <row r="124" spans="1:8" x14ac:dyDescent="0.2">
      <c r="A124" s="49" t="s">
        <v>55</v>
      </c>
      <c r="B124" s="101">
        <v>612.30999999999995</v>
      </c>
      <c r="C124" s="101">
        <v>0</v>
      </c>
      <c r="D124" s="101">
        <v>0</v>
      </c>
      <c r="E124" s="101">
        <v>596.91</v>
      </c>
      <c r="F124" s="107">
        <f t="shared" si="27"/>
        <v>97.484934102007159</v>
      </c>
      <c r="G124" s="106" t="str">
        <f t="shared" si="28"/>
        <v>-</v>
      </c>
      <c r="H124" s="83"/>
    </row>
    <row r="125" spans="1:8" x14ac:dyDescent="0.2">
      <c r="A125" s="49" t="s">
        <v>56</v>
      </c>
      <c r="B125" s="101">
        <v>0</v>
      </c>
      <c r="C125" s="101">
        <v>0</v>
      </c>
      <c r="D125" s="101">
        <v>0</v>
      </c>
      <c r="E125" s="101">
        <v>0</v>
      </c>
      <c r="F125" s="107" t="str">
        <f t="shared" si="27"/>
        <v>-</v>
      </c>
      <c r="G125" s="106" t="str">
        <f t="shared" si="28"/>
        <v>-</v>
      </c>
      <c r="H125" s="83"/>
    </row>
    <row r="126" spans="1:8" x14ac:dyDescent="0.2">
      <c r="A126" s="49" t="s">
        <v>57</v>
      </c>
      <c r="B126" s="101">
        <v>176.36</v>
      </c>
      <c r="C126" s="101">
        <v>0</v>
      </c>
      <c r="D126" s="101">
        <v>0</v>
      </c>
      <c r="E126" s="101">
        <v>188.09</v>
      </c>
      <c r="F126" s="107">
        <f t="shared" si="27"/>
        <v>106.65116806532093</v>
      </c>
      <c r="G126" s="106" t="str">
        <f t="shared" si="28"/>
        <v>-</v>
      </c>
      <c r="H126" s="83"/>
    </row>
    <row r="127" spans="1:8" x14ac:dyDescent="0.2">
      <c r="A127" s="49" t="s">
        <v>58</v>
      </c>
      <c r="B127" s="101">
        <v>1664.43</v>
      </c>
      <c r="C127" s="101">
        <v>0</v>
      </c>
      <c r="D127" s="101">
        <v>0</v>
      </c>
      <c r="E127" s="101">
        <v>2016</v>
      </c>
      <c r="F127" s="107">
        <f t="shared" si="27"/>
        <v>121.12254645734575</v>
      </c>
      <c r="G127" s="106" t="str">
        <f t="shared" si="28"/>
        <v>-</v>
      </c>
      <c r="H127" s="83"/>
    </row>
    <row r="128" spans="1:8" x14ac:dyDescent="0.2">
      <c r="A128" s="49" t="s">
        <v>241</v>
      </c>
      <c r="B128" s="101">
        <v>0</v>
      </c>
      <c r="C128" s="101">
        <v>0</v>
      </c>
      <c r="D128" s="101">
        <v>0</v>
      </c>
      <c r="E128" s="101">
        <v>0</v>
      </c>
      <c r="F128" s="107" t="str">
        <f t="shared" si="27"/>
        <v>-</v>
      </c>
      <c r="G128" s="106" t="str">
        <f t="shared" si="28"/>
        <v>-</v>
      </c>
      <c r="H128" s="83"/>
    </row>
    <row r="129" spans="1:8" x14ac:dyDescent="0.2">
      <c r="A129" s="49" t="s">
        <v>59</v>
      </c>
      <c r="B129" s="101">
        <v>3688.53</v>
      </c>
      <c r="C129" s="101">
        <v>0</v>
      </c>
      <c r="D129" s="101">
        <v>0</v>
      </c>
      <c r="E129" s="101">
        <v>5549.59</v>
      </c>
      <c r="F129" s="107">
        <f t="shared" si="27"/>
        <v>150.45533044329312</v>
      </c>
      <c r="G129" s="106" t="str">
        <f t="shared" si="28"/>
        <v>-</v>
      </c>
      <c r="H129" s="83"/>
    </row>
    <row r="130" spans="1:8" ht="15" customHeight="1" x14ac:dyDescent="0.2">
      <c r="A130" s="49"/>
      <c r="B130" s="101"/>
      <c r="C130" s="101"/>
      <c r="D130" s="101"/>
      <c r="E130" s="101">
        <v>0</v>
      </c>
      <c r="F130" s="107"/>
      <c r="G130" s="106"/>
      <c r="H130" s="83"/>
    </row>
    <row r="131" spans="1:8" x14ac:dyDescent="0.2">
      <c r="A131" s="51" t="s">
        <v>60</v>
      </c>
      <c r="B131" s="100">
        <f>B132+B135</f>
        <v>567.70000000000005</v>
      </c>
      <c r="C131" s="100">
        <v>623</v>
      </c>
      <c r="D131" s="100">
        <v>623</v>
      </c>
      <c r="E131" s="100">
        <f t="shared" ref="E131" si="37">E132+E135</f>
        <v>704.24</v>
      </c>
      <c r="F131" s="106">
        <f t="shared" si="27"/>
        <v>124.05143561740356</v>
      </c>
      <c r="G131" s="106">
        <f t="shared" si="28"/>
        <v>113.04012841091493</v>
      </c>
      <c r="H131" s="83"/>
    </row>
    <row r="132" spans="1:8" x14ac:dyDescent="0.2">
      <c r="A132" s="48" t="s">
        <v>61</v>
      </c>
      <c r="B132" s="100">
        <f>B133+B134</f>
        <v>0</v>
      </c>
      <c r="C132" s="100">
        <v>0</v>
      </c>
      <c r="D132" s="100">
        <v>0</v>
      </c>
      <c r="E132" s="100">
        <f t="shared" ref="E132" si="38">E133+E134</f>
        <v>0</v>
      </c>
      <c r="F132" s="106" t="str">
        <f t="shared" si="27"/>
        <v>-</v>
      </c>
      <c r="G132" s="106" t="str">
        <f t="shared" si="28"/>
        <v>-</v>
      </c>
      <c r="H132" s="83"/>
    </row>
    <row r="133" spans="1:8" x14ac:dyDescent="0.2">
      <c r="A133" s="49" t="s">
        <v>217</v>
      </c>
      <c r="B133" s="22">
        <v>0</v>
      </c>
      <c r="C133" s="101">
        <v>0</v>
      </c>
      <c r="D133" s="101">
        <v>0</v>
      </c>
      <c r="E133" s="22">
        <v>0</v>
      </c>
      <c r="F133" s="107" t="str">
        <f t="shared" si="27"/>
        <v>-</v>
      </c>
      <c r="G133" s="106" t="str">
        <f t="shared" si="28"/>
        <v>-</v>
      </c>
      <c r="H133" s="83"/>
    </row>
    <row r="134" spans="1:8" x14ac:dyDescent="0.2">
      <c r="A134" s="49" t="s">
        <v>216</v>
      </c>
      <c r="B134" s="22">
        <v>0</v>
      </c>
      <c r="C134" s="101">
        <v>0</v>
      </c>
      <c r="D134" s="101">
        <v>0</v>
      </c>
      <c r="E134" s="22">
        <v>0</v>
      </c>
      <c r="F134" s="107" t="str">
        <f t="shared" si="27"/>
        <v>-</v>
      </c>
      <c r="G134" s="106" t="str">
        <f t="shared" si="28"/>
        <v>-</v>
      </c>
      <c r="H134" s="83"/>
    </row>
    <row r="135" spans="1:8" x14ac:dyDescent="0.2">
      <c r="A135" s="48" t="s">
        <v>62</v>
      </c>
      <c r="B135" s="100">
        <f>SUM(B136:B139)</f>
        <v>567.70000000000005</v>
      </c>
      <c r="C135" s="100">
        <v>0</v>
      </c>
      <c r="D135" s="100">
        <v>0</v>
      </c>
      <c r="E135" s="100">
        <f t="shared" ref="E135" si="39">SUM(E136:E139)</f>
        <v>704.24</v>
      </c>
      <c r="F135" s="106">
        <f t="shared" si="27"/>
        <v>124.05143561740356</v>
      </c>
      <c r="G135" s="106" t="str">
        <f t="shared" si="28"/>
        <v>-</v>
      </c>
      <c r="H135" s="83"/>
    </row>
    <row r="136" spans="1:8" x14ac:dyDescent="0.2">
      <c r="A136" s="49" t="s">
        <v>63</v>
      </c>
      <c r="B136" s="101">
        <v>567.70000000000005</v>
      </c>
      <c r="C136" s="101">
        <v>0</v>
      </c>
      <c r="D136" s="101">
        <v>0</v>
      </c>
      <c r="E136" s="101">
        <v>704.24</v>
      </c>
      <c r="F136" s="107">
        <f t="shared" si="27"/>
        <v>124.05143561740356</v>
      </c>
      <c r="G136" s="106" t="str">
        <f t="shared" si="28"/>
        <v>-</v>
      </c>
      <c r="H136" s="83"/>
    </row>
    <row r="137" spans="1:8" x14ac:dyDescent="0.2">
      <c r="A137" s="49" t="s">
        <v>64</v>
      </c>
      <c r="B137" s="22">
        <v>0</v>
      </c>
      <c r="C137" s="101">
        <v>0</v>
      </c>
      <c r="D137" s="101">
        <v>0</v>
      </c>
      <c r="E137" s="22">
        <v>0</v>
      </c>
      <c r="F137" s="107" t="str">
        <f t="shared" si="27"/>
        <v>-</v>
      </c>
      <c r="G137" s="106" t="str">
        <f t="shared" si="28"/>
        <v>-</v>
      </c>
      <c r="H137" s="83"/>
    </row>
    <row r="138" spans="1:8" x14ac:dyDescent="0.2">
      <c r="A138" s="49" t="s">
        <v>65</v>
      </c>
      <c r="B138" s="101">
        <v>0</v>
      </c>
      <c r="C138" s="101">
        <v>0</v>
      </c>
      <c r="D138" s="101">
        <v>0</v>
      </c>
      <c r="E138" s="101">
        <v>0</v>
      </c>
      <c r="F138" s="107" t="str">
        <f t="shared" si="27"/>
        <v>-</v>
      </c>
      <c r="G138" s="106" t="str">
        <f t="shared" si="28"/>
        <v>-</v>
      </c>
      <c r="H138" s="83"/>
    </row>
    <row r="139" spans="1:8" x14ac:dyDescent="0.2">
      <c r="A139" s="49" t="s">
        <v>66</v>
      </c>
      <c r="B139" s="22">
        <v>0</v>
      </c>
      <c r="C139" s="101">
        <v>0</v>
      </c>
      <c r="D139" s="101">
        <v>0</v>
      </c>
      <c r="E139" s="22">
        <v>0</v>
      </c>
      <c r="F139" s="107" t="str">
        <f t="shared" si="27"/>
        <v>-</v>
      </c>
      <c r="G139" s="106" t="str">
        <f t="shared" si="28"/>
        <v>-</v>
      </c>
      <c r="H139" s="83"/>
    </row>
    <row r="140" spans="1:8" ht="5.25" customHeight="1" x14ac:dyDescent="0.2">
      <c r="A140" s="49"/>
      <c r="B140" s="101"/>
      <c r="C140" s="101"/>
      <c r="D140" s="101"/>
      <c r="E140" s="101"/>
      <c r="F140" s="107"/>
      <c r="G140" s="106"/>
      <c r="H140" s="83"/>
    </row>
    <row r="141" spans="1:8" x14ac:dyDescent="0.2">
      <c r="A141" s="51" t="s">
        <v>67</v>
      </c>
      <c r="B141" s="100">
        <f>B142</f>
        <v>0</v>
      </c>
      <c r="C141" s="22">
        <v>0</v>
      </c>
      <c r="D141" s="22">
        <v>0</v>
      </c>
      <c r="E141" s="100">
        <f t="shared" ref="E141" si="40">E142</f>
        <v>0</v>
      </c>
      <c r="F141" s="106" t="str">
        <f t="shared" si="27"/>
        <v>-</v>
      </c>
      <c r="G141" s="106" t="str">
        <f t="shared" si="28"/>
        <v>-</v>
      </c>
      <c r="H141" s="83"/>
    </row>
    <row r="142" spans="1:8" x14ac:dyDescent="0.2">
      <c r="A142" s="48" t="s">
        <v>242</v>
      </c>
      <c r="B142" s="100">
        <f>B143</f>
        <v>0</v>
      </c>
      <c r="C142" s="100">
        <v>0</v>
      </c>
      <c r="D142" s="100">
        <v>0</v>
      </c>
      <c r="E142" s="100">
        <v>0</v>
      </c>
      <c r="F142" s="106" t="str">
        <f t="shared" si="27"/>
        <v>-</v>
      </c>
      <c r="G142" s="106" t="str">
        <f t="shared" si="28"/>
        <v>-</v>
      </c>
      <c r="H142" s="83"/>
    </row>
    <row r="143" spans="1:8" x14ac:dyDescent="0.2">
      <c r="A143" s="49" t="s">
        <v>243</v>
      </c>
      <c r="B143" s="22">
        <v>0</v>
      </c>
      <c r="C143" s="101">
        <v>0</v>
      </c>
      <c r="D143" s="101">
        <v>0</v>
      </c>
      <c r="E143" s="22">
        <v>0</v>
      </c>
      <c r="F143" s="107" t="str">
        <f t="shared" si="27"/>
        <v>-</v>
      </c>
      <c r="G143" s="106" t="str">
        <f t="shared" si="28"/>
        <v>-</v>
      </c>
      <c r="H143" s="83"/>
    </row>
    <row r="144" spans="1:8" x14ac:dyDescent="0.2">
      <c r="A144" s="49"/>
      <c r="B144" s="22">
        <v>0</v>
      </c>
      <c r="C144" s="101">
        <v>0</v>
      </c>
      <c r="D144" s="101">
        <v>0</v>
      </c>
      <c r="E144" s="22">
        <v>0</v>
      </c>
      <c r="F144" s="107"/>
      <c r="G144" s="106"/>
      <c r="H144" s="83"/>
    </row>
    <row r="145" spans="1:8" x14ac:dyDescent="0.2">
      <c r="A145" s="51" t="s">
        <v>68</v>
      </c>
      <c r="B145" s="100">
        <f>B146</f>
        <v>12615.97</v>
      </c>
      <c r="C145" s="100">
        <v>12540</v>
      </c>
      <c r="D145" s="100">
        <v>12540</v>
      </c>
      <c r="E145" s="100">
        <f t="shared" ref="E145" si="41">E146</f>
        <v>15799.43</v>
      </c>
      <c r="F145" s="106">
        <f t="shared" si="27"/>
        <v>125.23357300310639</v>
      </c>
      <c r="G145" s="106">
        <f t="shared" si="28"/>
        <v>125.99226475279106</v>
      </c>
      <c r="H145" s="83"/>
    </row>
    <row r="146" spans="1:8" x14ac:dyDescent="0.2">
      <c r="A146" s="48" t="s">
        <v>69</v>
      </c>
      <c r="B146" s="100">
        <f>B147+B148</f>
        <v>12615.97</v>
      </c>
      <c r="C146" s="100">
        <v>0</v>
      </c>
      <c r="D146" s="100">
        <v>0</v>
      </c>
      <c r="E146" s="100">
        <f t="shared" ref="E146" si="42">E147+E148</f>
        <v>15799.43</v>
      </c>
      <c r="F146" s="106">
        <f t="shared" si="27"/>
        <v>125.23357300310639</v>
      </c>
      <c r="G146" s="106" t="str">
        <f t="shared" si="28"/>
        <v>-</v>
      </c>
      <c r="H146" s="83"/>
    </row>
    <row r="147" spans="1:8" x14ac:dyDescent="0.2">
      <c r="A147" s="49" t="s">
        <v>70</v>
      </c>
      <c r="B147" s="22">
        <v>0</v>
      </c>
      <c r="C147" s="101">
        <v>0</v>
      </c>
      <c r="D147" s="101">
        <v>0</v>
      </c>
      <c r="E147" s="22">
        <v>0</v>
      </c>
      <c r="F147" s="107" t="str">
        <f t="shared" ref="F147:F193" si="43">IFERROR(E147/B147*100,"-")</f>
        <v>-</v>
      </c>
      <c r="G147" s="106" t="str">
        <f t="shared" ref="G147:G193" si="44">IFERROR(E147/D147*100,"-")</f>
        <v>-</v>
      </c>
      <c r="H147" s="83"/>
    </row>
    <row r="148" spans="1:8" x14ac:dyDescent="0.2">
      <c r="A148" s="49" t="s">
        <v>71</v>
      </c>
      <c r="B148" s="101">
        <v>12615.97</v>
      </c>
      <c r="C148" s="101">
        <v>0</v>
      </c>
      <c r="D148" s="101">
        <v>0</v>
      </c>
      <c r="E148" s="101">
        <v>15799.43</v>
      </c>
      <c r="F148" s="107">
        <f t="shared" si="43"/>
        <v>125.23357300310639</v>
      </c>
      <c r="G148" s="106" t="str">
        <f t="shared" si="44"/>
        <v>-</v>
      </c>
      <c r="H148" s="83"/>
    </row>
    <row r="149" spans="1:8" ht="7.5" customHeight="1" x14ac:dyDescent="0.2">
      <c r="A149" s="49"/>
      <c r="B149" s="101"/>
      <c r="C149" s="101"/>
      <c r="D149" s="101"/>
      <c r="E149" s="101"/>
      <c r="F149" s="107"/>
      <c r="G149" s="106"/>
      <c r="H149" s="83"/>
    </row>
    <row r="150" spans="1:8" x14ac:dyDescent="0.2">
      <c r="A150" s="51" t="s">
        <v>72</v>
      </c>
      <c r="B150" s="100">
        <f>B151+B154</f>
        <v>318.66000000000003</v>
      </c>
      <c r="C150" s="22">
        <v>0</v>
      </c>
      <c r="D150" s="22">
        <v>0</v>
      </c>
      <c r="E150" s="100">
        <f t="shared" ref="E150" si="45">E151+E154</f>
        <v>314.76</v>
      </c>
      <c r="F150" s="106">
        <f t="shared" si="43"/>
        <v>98.776125023536039</v>
      </c>
      <c r="G150" s="106" t="str">
        <f t="shared" si="44"/>
        <v>-</v>
      </c>
      <c r="H150" s="83"/>
    </row>
    <row r="151" spans="1:8" x14ac:dyDescent="0.2">
      <c r="A151" s="48" t="s">
        <v>73</v>
      </c>
      <c r="B151" s="100">
        <f>B152+B153</f>
        <v>318.66000000000003</v>
      </c>
      <c r="C151" s="100">
        <v>0</v>
      </c>
      <c r="D151" s="100">
        <v>0</v>
      </c>
      <c r="E151" s="100">
        <f t="shared" ref="E151" si="46">E152+E153</f>
        <v>314.76</v>
      </c>
      <c r="F151" s="106">
        <f t="shared" si="43"/>
        <v>98.776125023536039</v>
      </c>
      <c r="G151" s="106" t="str">
        <f t="shared" si="44"/>
        <v>-</v>
      </c>
      <c r="H151" s="83"/>
    </row>
    <row r="152" spans="1:8" x14ac:dyDescent="0.2">
      <c r="A152" s="49" t="s">
        <v>74</v>
      </c>
      <c r="B152" s="22">
        <v>0</v>
      </c>
      <c r="C152" s="101">
        <v>0</v>
      </c>
      <c r="D152" s="101">
        <v>0</v>
      </c>
      <c r="E152" s="22">
        <v>0</v>
      </c>
      <c r="F152" s="107" t="str">
        <f t="shared" si="43"/>
        <v>-</v>
      </c>
      <c r="G152" s="106" t="str">
        <f t="shared" si="44"/>
        <v>-</v>
      </c>
      <c r="H152" s="83"/>
    </row>
    <row r="153" spans="1:8" x14ac:dyDescent="0.2">
      <c r="A153" s="49" t="s">
        <v>273</v>
      </c>
      <c r="B153" s="22">
        <v>318.66000000000003</v>
      </c>
      <c r="C153" s="101">
        <v>0</v>
      </c>
      <c r="D153" s="101">
        <v>0</v>
      </c>
      <c r="E153" s="22">
        <v>314.76</v>
      </c>
      <c r="F153" s="107">
        <f t="shared" si="43"/>
        <v>98.776125023536039</v>
      </c>
      <c r="G153" s="106" t="str">
        <f t="shared" si="44"/>
        <v>-</v>
      </c>
      <c r="H153" s="83"/>
    </row>
    <row r="154" spans="1:8" x14ac:dyDescent="0.2">
      <c r="A154" s="48" t="s">
        <v>75</v>
      </c>
      <c r="B154" s="100">
        <f>B155</f>
        <v>0</v>
      </c>
      <c r="C154" s="100">
        <v>0</v>
      </c>
      <c r="D154" s="100">
        <v>0</v>
      </c>
      <c r="E154" s="100">
        <f t="shared" ref="E154" si="47">E155</f>
        <v>0</v>
      </c>
      <c r="F154" s="106" t="str">
        <f t="shared" si="43"/>
        <v>-</v>
      </c>
      <c r="G154" s="106" t="str">
        <f t="shared" si="44"/>
        <v>-</v>
      </c>
      <c r="H154" s="83"/>
    </row>
    <row r="155" spans="1:8" x14ac:dyDescent="0.2">
      <c r="A155" s="49" t="s">
        <v>76</v>
      </c>
      <c r="B155" s="22">
        <v>0</v>
      </c>
      <c r="C155" s="101">
        <v>0</v>
      </c>
      <c r="D155" s="101">
        <v>0</v>
      </c>
      <c r="E155" s="22">
        <v>0</v>
      </c>
      <c r="F155" s="107" t="str">
        <f t="shared" si="43"/>
        <v>-</v>
      </c>
      <c r="G155" s="106" t="str">
        <f t="shared" si="44"/>
        <v>-</v>
      </c>
      <c r="H155" s="83"/>
    </row>
    <row r="156" spans="1:8" x14ac:dyDescent="0.2">
      <c r="A156" s="48"/>
      <c r="B156" s="101"/>
      <c r="C156" s="101"/>
      <c r="D156" s="101"/>
      <c r="E156" s="101"/>
      <c r="F156" s="107"/>
      <c r="G156" s="106"/>
      <c r="H156" s="83"/>
    </row>
    <row r="157" spans="1:8" x14ac:dyDescent="0.2">
      <c r="A157" s="48"/>
      <c r="B157" s="101"/>
      <c r="C157" s="101"/>
      <c r="D157" s="101"/>
      <c r="E157" s="101"/>
      <c r="F157" s="107"/>
      <c r="G157" s="106"/>
      <c r="H157" s="83"/>
    </row>
    <row r="158" spans="1:8" x14ac:dyDescent="0.2">
      <c r="A158" s="7" t="s">
        <v>77</v>
      </c>
      <c r="B158" s="99">
        <f>B159+B164+B187</f>
        <v>3145.7400000000002</v>
      </c>
      <c r="C158" s="99">
        <f t="shared" ref="C158:E158" si="48">C159+C164+C187</f>
        <v>5795</v>
      </c>
      <c r="D158" s="99">
        <f t="shared" si="48"/>
        <v>5795</v>
      </c>
      <c r="E158" s="99">
        <f t="shared" si="48"/>
        <v>8301.27</v>
      </c>
      <c r="F158" s="105">
        <f t="shared" si="43"/>
        <v>263.88925976081936</v>
      </c>
      <c r="G158" s="105">
        <f t="shared" si="44"/>
        <v>143.24883520276103</v>
      </c>
      <c r="H158" s="83"/>
    </row>
    <row r="159" spans="1:8" x14ac:dyDescent="0.2">
      <c r="A159" s="51" t="s">
        <v>78</v>
      </c>
      <c r="B159" s="100">
        <f>B160</f>
        <v>0</v>
      </c>
      <c r="C159" s="22">
        <v>0</v>
      </c>
      <c r="D159" s="22">
        <v>0</v>
      </c>
      <c r="E159" s="100">
        <f t="shared" ref="E159" si="49">E160</f>
        <v>0</v>
      </c>
      <c r="F159" s="106" t="str">
        <f t="shared" si="43"/>
        <v>-</v>
      </c>
      <c r="G159" s="106" t="str">
        <f t="shared" si="44"/>
        <v>-</v>
      </c>
      <c r="H159" s="83"/>
    </row>
    <row r="160" spans="1:8" x14ac:dyDescent="0.2">
      <c r="A160" s="48" t="s">
        <v>79</v>
      </c>
      <c r="B160" s="100">
        <f>B161+B162</f>
        <v>0</v>
      </c>
      <c r="C160" s="100">
        <v>0</v>
      </c>
      <c r="D160" s="100">
        <v>0</v>
      </c>
      <c r="E160" s="100">
        <f t="shared" ref="E160" si="50">E161+E162</f>
        <v>0</v>
      </c>
      <c r="F160" s="106" t="str">
        <f t="shared" si="43"/>
        <v>-</v>
      </c>
      <c r="G160" s="106" t="str">
        <f t="shared" si="44"/>
        <v>-</v>
      </c>
      <c r="H160" s="83"/>
    </row>
    <row r="161" spans="1:8" x14ac:dyDescent="0.2">
      <c r="A161" s="49" t="s">
        <v>80</v>
      </c>
      <c r="B161" s="22">
        <v>0</v>
      </c>
      <c r="C161" s="101">
        <v>0</v>
      </c>
      <c r="D161" s="101">
        <v>0</v>
      </c>
      <c r="E161" s="22">
        <v>0</v>
      </c>
      <c r="F161" s="107" t="str">
        <f t="shared" si="43"/>
        <v>-</v>
      </c>
      <c r="G161" s="106" t="str">
        <f t="shared" si="44"/>
        <v>-</v>
      </c>
      <c r="H161" s="83"/>
    </row>
    <row r="162" spans="1:8" x14ac:dyDescent="0.2">
      <c r="A162" s="49" t="s">
        <v>211</v>
      </c>
      <c r="B162" s="22">
        <v>0</v>
      </c>
      <c r="C162" s="101">
        <v>0</v>
      </c>
      <c r="D162" s="101">
        <v>0</v>
      </c>
      <c r="E162" s="22">
        <v>0</v>
      </c>
      <c r="F162" s="107" t="str">
        <f t="shared" si="43"/>
        <v>-</v>
      </c>
      <c r="G162" s="106" t="str">
        <f t="shared" si="44"/>
        <v>-</v>
      </c>
      <c r="H162" s="66"/>
    </row>
    <row r="163" spans="1:8" x14ac:dyDescent="0.2">
      <c r="A163" s="49"/>
      <c r="B163" s="101"/>
      <c r="C163" s="101"/>
      <c r="D163" s="101"/>
      <c r="E163" s="101"/>
      <c r="F163" s="107"/>
      <c r="G163" s="106"/>
      <c r="H163" s="66"/>
    </row>
    <row r="164" spans="1:8" x14ac:dyDescent="0.2">
      <c r="A164" s="51" t="s">
        <v>81</v>
      </c>
      <c r="B164" s="100">
        <f>B165+B169+B177+B179+B182+B184</f>
        <v>3145.7400000000002</v>
      </c>
      <c r="C164" s="100">
        <v>4695</v>
      </c>
      <c r="D164" s="100">
        <v>4695</v>
      </c>
      <c r="E164" s="100">
        <f t="shared" ref="E164" si="51">E165+E169+E177+E179+E182+E184</f>
        <v>5801.27</v>
      </c>
      <c r="F164" s="106">
        <f t="shared" si="43"/>
        <v>184.41670322404266</v>
      </c>
      <c r="G164" s="106">
        <f t="shared" si="44"/>
        <v>123.56272630457934</v>
      </c>
      <c r="H164" s="66"/>
    </row>
    <row r="165" spans="1:8" x14ac:dyDescent="0.2">
      <c r="A165" s="48" t="s">
        <v>82</v>
      </c>
      <c r="B165" s="100">
        <f>SUM(B166:B168)</f>
        <v>0</v>
      </c>
      <c r="C165" s="100">
        <v>0</v>
      </c>
      <c r="D165" s="100">
        <v>0</v>
      </c>
      <c r="E165" s="100">
        <f t="shared" ref="E165" si="52">SUM(E166:E168)</f>
        <v>0</v>
      </c>
      <c r="F165" s="106" t="str">
        <f t="shared" si="43"/>
        <v>-</v>
      </c>
      <c r="G165" s="106" t="str">
        <f t="shared" si="44"/>
        <v>-</v>
      </c>
      <c r="H165" s="66"/>
    </row>
    <row r="166" spans="1:8" x14ac:dyDescent="0.2">
      <c r="A166" s="49" t="s">
        <v>83</v>
      </c>
      <c r="B166" s="22">
        <v>0</v>
      </c>
      <c r="C166" s="101">
        <v>0</v>
      </c>
      <c r="D166" s="101">
        <v>0</v>
      </c>
      <c r="E166" s="22">
        <v>0</v>
      </c>
      <c r="F166" s="107" t="str">
        <f t="shared" si="43"/>
        <v>-</v>
      </c>
      <c r="G166" s="106" t="str">
        <f t="shared" si="44"/>
        <v>-</v>
      </c>
      <c r="H166" s="66"/>
    </row>
    <row r="167" spans="1:8" x14ac:dyDescent="0.2">
      <c r="A167" s="49" t="s">
        <v>244</v>
      </c>
      <c r="B167" s="22">
        <v>0</v>
      </c>
      <c r="C167" s="101">
        <v>0</v>
      </c>
      <c r="D167" s="101">
        <v>0</v>
      </c>
      <c r="E167" s="22">
        <v>0</v>
      </c>
      <c r="F167" s="107" t="str">
        <f t="shared" si="43"/>
        <v>-</v>
      </c>
      <c r="G167" s="106" t="str">
        <f t="shared" si="44"/>
        <v>-</v>
      </c>
      <c r="H167" s="66"/>
    </row>
    <row r="168" spans="1:8" x14ac:dyDescent="0.2">
      <c r="A168" s="49" t="s">
        <v>204</v>
      </c>
      <c r="B168" s="22">
        <v>0</v>
      </c>
      <c r="C168" s="101">
        <v>0</v>
      </c>
      <c r="D168" s="101">
        <v>0</v>
      </c>
      <c r="E168" s="22">
        <v>0</v>
      </c>
      <c r="F168" s="107" t="str">
        <f t="shared" si="43"/>
        <v>-</v>
      </c>
      <c r="G168" s="106" t="str">
        <f t="shared" si="44"/>
        <v>-</v>
      </c>
      <c r="H168" s="66"/>
    </row>
    <row r="169" spans="1:8" x14ac:dyDescent="0.2">
      <c r="A169" s="48" t="s">
        <v>84</v>
      </c>
      <c r="B169" s="100">
        <f>SUM(B170:B176)</f>
        <v>2555.7600000000002</v>
      </c>
      <c r="C169" s="100">
        <v>0</v>
      </c>
      <c r="D169" s="100">
        <v>0</v>
      </c>
      <c r="E169" s="100">
        <f t="shared" ref="E169" si="53">SUM(E170:E176)</f>
        <v>5303.13</v>
      </c>
      <c r="F169" s="106">
        <f t="shared" si="43"/>
        <v>207.49718283406889</v>
      </c>
      <c r="G169" s="106" t="str">
        <f t="shared" si="44"/>
        <v>-</v>
      </c>
      <c r="H169" s="66"/>
    </row>
    <row r="170" spans="1:8" x14ac:dyDescent="0.2">
      <c r="A170" s="49" t="s">
        <v>85</v>
      </c>
      <c r="B170" s="101">
        <v>0</v>
      </c>
      <c r="C170" s="101">
        <v>0</v>
      </c>
      <c r="D170" s="101">
        <v>0</v>
      </c>
      <c r="E170" s="101">
        <v>743.75</v>
      </c>
      <c r="F170" s="107" t="str">
        <f t="shared" si="43"/>
        <v>-</v>
      </c>
      <c r="G170" s="106" t="str">
        <f t="shared" si="44"/>
        <v>-</v>
      </c>
      <c r="H170" s="66"/>
    </row>
    <row r="171" spans="1:8" x14ac:dyDescent="0.2">
      <c r="A171" s="49" t="s">
        <v>86</v>
      </c>
      <c r="B171" s="22">
        <v>0</v>
      </c>
      <c r="C171" s="101">
        <v>0</v>
      </c>
      <c r="D171" s="101">
        <v>0</v>
      </c>
      <c r="E171" s="22">
        <v>0</v>
      </c>
      <c r="F171" s="107" t="str">
        <f t="shared" si="43"/>
        <v>-</v>
      </c>
      <c r="G171" s="106" t="str">
        <f t="shared" si="44"/>
        <v>-</v>
      </c>
      <c r="H171" s="66"/>
    </row>
    <row r="172" spans="1:8" x14ac:dyDescent="0.2">
      <c r="A172" s="49" t="s">
        <v>87</v>
      </c>
      <c r="B172" s="22">
        <v>0</v>
      </c>
      <c r="C172" s="101">
        <v>0</v>
      </c>
      <c r="D172" s="101">
        <v>0</v>
      </c>
      <c r="E172" s="22">
        <v>0</v>
      </c>
      <c r="F172" s="107" t="str">
        <f t="shared" si="43"/>
        <v>-</v>
      </c>
      <c r="G172" s="106" t="str">
        <f t="shared" si="44"/>
        <v>-</v>
      </c>
      <c r="H172" s="66"/>
    </row>
    <row r="173" spans="1:8" x14ac:dyDescent="0.2">
      <c r="A173" s="49" t="s">
        <v>88</v>
      </c>
      <c r="B173" s="22">
        <v>0</v>
      </c>
      <c r="C173" s="101">
        <v>0</v>
      </c>
      <c r="D173" s="101">
        <v>0</v>
      </c>
      <c r="E173" s="22">
        <v>0</v>
      </c>
      <c r="F173" s="107" t="str">
        <f t="shared" si="43"/>
        <v>-</v>
      </c>
      <c r="G173" s="106" t="str">
        <f t="shared" si="44"/>
        <v>-</v>
      </c>
      <c r="H173" s="66"/>
    </row>
    <row r="174" spans="1:8" x14ac:dyDescent="0.2">
      <c r="A174" s="49" t="s">
        <v>157</v>
      </c>
      <c r="B174" s="22">
        <v>0</v>
      </c>
      <c r="C174" s="101">
        <v>0</v>
      </c>
      <c r="D174" s="101">
        <v>0</v>
      </c>
      <c r="E174" s="22">
        <v>0</v>
      </c>
      <c r="F174" s="107" t="str">
        <f t="shared" si="43"/>
        <v>-</v>
      </c>
      <c r="G174" s="106" t="str">
        <f t="shared" si="44"/>
        <v>-</v>
      </c>
      <c r="H174" s="66"/>
    </row>
    <row r="175" spans="1:8" x14ac:dyDescent="0.2">
      <c r="A175" s="49" t="s">
        <v>158</v>
      </c>
      <c r="B175" s="101">
        <v>0</v>
      </c>
      <c r="C175" s="101">
        <v>0</v>
      </c>
      <c r="D175" s="101">
        <v>0</v>
      </c>
      <c r="E175" s="101">
        <v>0</v>
      </c>
      <c r="F175" s="107" t="str">
        <f t="shared" si="43"/>
        <v>-</v>
      </c>
      <c r="G175" s="106" t="str">
        <f t="shared" si="44"/>
        <v>-</v>
      </c>
      <c r="H175" s="66"/>
    </row>
    <row r="176" spans="1:8" x14ac:dyDescent="0.2">
      <c r="A176" s="49" t="s">
        <v>89</v>
      </c>
      <c r="B176" s="101">
        <v>2555.7600000000002</v>
      </c>
      <c r="C176" s="101">
        <v>0</v>
      </c>
      <c r="D176" s="101">
        <v>0</v>
      </c>
      <c r="E176" s="101">
        <v>4559.38</v>
      </c>
      <c r="F176" s="107">
        <f t="shared" si="43"/>
        <v>178.3962500391273</v>
      </c>
      <c r="G176" s="106" t="str">
        <f t="shared" si="44"/>
        <v>-</v>
      </c>
      <c r="H176" s="66"/>
    </row>
    <row r="177" spans="1:8" x14ac:dyDescent="0.2">
      <c r="A177" s="48" t="s">
        <v>90</v>
      </c>
      <c r="B177" s="100">
        <f>B178</f>
        <v>0</v>
      </c>
      <c r="C177" s="100">
        <v>0</v>
      </c>
      <c r="D177" s="100">
        <v>0</v>
      </c>
      <c r="E177" s="100">
        <f t="shared" ref="E177" si="54">E178</f>
        <v>0</v>
      </c>
      <c r="F177" s="106" t="str">
        <f t="shared" si="43"/>
        <v>-</v>
      </c>
      <c r="G177" s="106" t="str">
        <f t="shared" si="44"/>
        <v>-</v>
      </c>
      <c r="H177" s="66"/>
    </row>
    <row r="178" spans="1:8" x14ac:dyDescent="0.2">
      <c r="A178" s="49" t="s">
        <v>91</v>
      </c>
      <c r="B178" s="22">
        <v>0</v>
      </c>
      <c r="C178" s="101">
        <v>0</v>
      </c>
      <c r="D178" s="101">
        <v>0</v>
      </c>
      <c r="E178" s="22">
        <v>0</v>
      </c>
      <c r="F178" s="107" t="str">
        <f t="shared" si="43"/>
        <v>-</v>
      </c>
      <c r="G178" s="106" t="str">
        <f t="shared" si="44"/>
        <v>-</v>
      </c>
      <c r="H178" s="66"/>
    </row>
    <row r="179" spans="1:8" x14ac:dyDescent="0.2">
      <c r="A179" s="48" t="s">
        <v>92</v>
      </c>
      <c r="B179" s="100">
        <v>589.98</v>
      </c>
      <c r="C179" s="100">
        <v>0</v>
      </c>
      <c r="D179" s="100">
        <v>0</v>
      </c>
      <c r="E179" s="100">
        <v>498.14</v>
      </c>
      <c r="F179" s="106">
        <f t="shared" si="43"/>
        <v>84.43337062273298</v>
      </c>
      <c r="G179" s="106" t="str">
        <f t="shared" si="44"/>
        <v>-</v>
      </c>
      <c r="H179" s="66"/>
    </row>
    <row r="180" spans="1:8" x14ac:dyDescent="0.2">
      <c r="A180" s="49" t="s">
        <v>93</v>
      </c>
      <c r="B180" s="101">
        <v>589.98</v>
      </c>
      <c r="C180" s="101">
        <v>0</v>
      </c>
      <c r="D180" s="101">
        <v>0</v>
      </c>
      <c r="E180" s="101">
        <v>498.14</v>
      </c>
      <c r="F180" s="107">
        <f t="shared" si="43"/>
        <v>84.43337062273298</v>
      </c>
      <c r="G180" s="106" t="str">
        <f t="shared" si="44"/>
        <v>-</v>
      </c>
      <c r="H180" s="66"/>
    </row>
    <row r="181" spans="1:8" x14ac:dyDescent="0.2">
      <c r="A181" s="49" t="s">
        <v>94</v>
      </c>
      <c r="B181" s="22">
        <v>0</v>
      </c>
      <c r="C181" s="101">
        <v>0</v>
      </c>
      <c r="D181" s="101">
        <v>0</v>
      </c>
      <c r="E181" s="22">
        <v>0</v>
      </c>
      <c r="F181" s="107" t="str">
        <f t="shared" si="43"/>
        <v>-</v>
      </c>
      <c r="G181" s="106" t="str">
        <f t="shared" si="44"/>
        <v>-</v>
      </c>
      <c r="H181" s="66"/>
    </row>
    <row r="182" spans="1:8" x14ac:dyDescent="0.2">
      <c r="A182" s="48" t="s">
        <v>245</v>
      </c>
      <c r="B182" s="100">
        <v>0</v>
      </c>
      <c r="C182" s="100">
        <v>0</v>
      </c>
      <c r="D182" s="100">
        <v>0</v>
      </c>
      <c r="E182" s="100">
        <f t="shared" ref="E182" si="55">E183</f>
        <v>0</v>
      </c>
      <c r="F182" s="107" t="str">
        <f t="shared" si="43"/>
        <v>-</v>
      </c>
      <c r="G182" s="106" t="str">
        <f t="shared" si="44"/>
        <v>-</v>
      </c>
      <c r="H182" s="66"/>
    </row>
    <row r="183" spans="1:8" x14ac:dyDescent="0.2">
      <c r="A183" s="49" t="s">
        <v>246</v>
      </c>
      <c r="B183" s="22">
        <v>0</v>
      </c>
      <c r="C183" s="101">
        <v>0</v>
      </c>
      <c r="D183" s="101">
        <v>0</v>
      </c>
      <c r="E183" s="22">
        <v>0</v>
      </c>
      <c r="F183" s="107" t="str">
        <f t="shared" si="43"/>
        <v>-</v>
      </c>
      <c r="G183" s="106" t="str">
        <f t="shared" si="44"/>
        <v>-</v>
      </c>
      <c r="H183" s="66"/>
    </row>
    <row r="184" spans="1:8" x14ac:dyDescent="0.2">
      <c r="A184" s="48" t="s">
        <v>95</v>
      </c>
      <c r="B184" s="100">
        <f>B185</f>
        <v>0</v>
      </c>
      <c r="C184" s="100">
        <v>0</v>
      </c>
      <c r="D184" s="100">
        <v>0</v>
      </c>
      <c r="E184" s="100">
        <f t="shared" ref="E184" si="56">E185</f>
        <v>0</v>
      </c>
      <c r="F184" s="106" t="str">
        <f t="shared" si="43"/>
        <v>-</v>
      </c>
      <c r="G184" s="106" t="str">
        <f t="shared" si="44"/>
        <v>-</v>
      </c>
      <c r="H184" s="66"/>
    </row>
    <row r="185" spans="1:8" x14ac:dyDescent="0.2">
      <c r="A185" s="49" t="s">
        <v>96</v>
      </c>
      <c r="B185" s="22">
        <v>0</v>
      </c>
      <c r="C185" s="101">
        <v>0</v>
      </c>
      <c r="D185" s="101">
        <v>0</v>
      </c>
      <c r="E185" s="22">
        <v>0</v>
      </c>
      <c r="F185" s="107" t="str">
        <f t="shared" si="43"/>
        <v>-</v>
      </c>
      <c r="G185" s="106" t="str">
        <f t="shared" si="44"/>
        <v>-</v>
      </c>
      <c r="H185" s="66"/>
    </row>
    <row r="186" spans="1:8" x14ac:dyDescent="0.2">
      <c r="A186" s="49"/>
      <c r="B186" s="101"/>
      <c r="C186" s="101"/>
      <c r="D186" s="101"/>
      <c r="E186" s="101"/>
      <c r="F186" s="107"/>
      <c r="G186" s="106"/>
      <c r="H186" s="66"/>
    </row>
    <row r="187" spans="1:8" x14ac:dyDescent="0.2">
      <c r="A187" s="51" t="s">
        <v>97</v>
      </c>
      <c r="B187" s="100">
        <f>B188+B190</f>
        <v>0</v>
      </c>
      <c r="C187" s="100">
        <v>1100</v>
      </c>
      <c r="D187" s="100">
        <v>1100</v>
      </c>
      <c r="E187" s="100">
        <f t="shared" ref="E187" si="57">E188+E190</f>
        <v>2500</v>
      </c>
      <c r="F187" s="106" t="str">
        <f t="shared" si="43"/>
        <v>-</v>
      </c>
      <c r="G187" s="106">
        <f t="shared" si="44"/>
        <v>227.27272727272728</v>
      </c>
      <c r="H187" s="66"/>
    </row>
    <row r="188" spans="1:8" x14ac:dyDescent="0.2">
      <c r="A188" s="48" t="s">
        <v>98</v>
      </c>
      <c r="B188" s="100">
        <v>0</v>
      </c>
      <c r="C188" s="100">
        <v>0</v>
      </c>
      <c r="D188" s="100">
        <v>0</v>
      </c>
      <c r="E188" s="100">
        <v>2500</v>
      </c>
      <c r="F188" s="106" t="str">
        <f t="shared" si="43"/>
        <v>-</v>
      </c>
      <c r="G188" s="106" t="str">
        <f t="shared" si="44"/>
        <v>-</v>
      </c>
      <c r="H188" s="66"/>
    </row>
    <row r="189" spans="1:8" x14ac:dyDescent="0.2">
      <c r="A189" s="49" t="s">
        <v>99</v>
      </c>
      <c r="B189" s="22">
        <v>0</v>
      </c>
      <c r="C189" s="101">
        <v>0</v>
      </c>
      <c r="D189" s="101">
        <v>0</v>
      </c>
      <c r="E189" s="22">
        <v>2500</v>
      </c>
      <c r="F189" s="107" t="str">
        <f t="shared" si="43"/>
        <v>-</v>
      </c>
      <c r="G189" s="106" t="str">
        <f t="shared" si="44"/>
        <v>-</v>
      </c>
      <c r="H189" s="66"/>
    </row>
    <row r="190" spans="1:8" x14ac:dyDescent="0.2">
      <c r="A190" s="48" t="s">
        <v>100</v>
      </c>
      <c r="B190" s="100">
        <f>B191</f>
        <v>0</v>
      </c>
      <c r="C190" s="100">
        <v>0</v>
      </c>
      <c r="D190" s="100">
        <v>0</v>
      </c>
      <c r="E190" s="100">
        <f t="shared" ref="E190" si="58">E191</f>
        <v>0</v>
      </c>
      <c r="F190" s="106" t="str">
        <f t="shared" si="43"/>
        <v>-</v>
      </c>
      <c r="G190" s="106" t="str">
        <f t="shared" si="44"/>
        <v>-</v>
      </c>
      <c r="H190" s="66"/>
    </row>
    <row r="191" spans="1:8" x14ac:dyDescent="0.2">
      <c r="A191" s="49" t="s">
        <v>101</v>
      </c>
      <c r="B191" s="22">
        <v>0</v>
      </c>
      <c r="C191" s="101">
        <v>0</v>
      </c>
      <c r="D191" s="101">
        <v>0</v>
      </c>
      <c r="E191" s="22">
        <v>0</v>
      </c>
      <c r="F191" s="107" t="str">
        <f t="shared" si="43"/>
        <v>-</v>
      </c>
      <c r="G191" s="106" t="str">
        <f t="shared" si="44"/>
        <v>-</v>
      </c>
      <c r="H191" s="66"/>
    </row>
    <row r="192" spans="1:8" x14ac:dyDescent="0.2">
      <c r="A192" s="49"/>
      <c r="B192" s="101"/>
      <c r="C192" s="101"/>
      <c r="D192" s="101"/>
      <c r="E192" s="101"/>
      <c r="F192" s="107"/>
      <c r="G192" s="106"/>
      <c r="H192" s="66"/>
    </row>
    <row r="193" spans="1:8" s="5" customFormat="1" x14ac:dyDescent="0.2">
      <c r="A193" s="57" t="s">
        <v>102</v>
      </c>
      <c r="B193" s="103">
        <f>B83+B158</f>
        <v>904304.21999999986</v>
      </c>
      <c r="C193" s="103">
        <f>C83+C158</f>
        <v>971582</v>
      </c>
      <c r="D193" s="103">
        <f>D83+D158</f>
        <v>971582</v>
      </c>
      <c r="E193" s="103">
        <f>E83+E158</f>
        <v>1116071.0599999998</v>
      </c>
      <c r="F193" s="92">
        <f t="shared" si="43"/>
        <v>123.41765473570388</v>
      </c>
      <c r="G193" s="92">
        <f t="shared" si="44"/>
        <v>114.8715249973754</v>
      </c>
      <c r="H193" s="66"/>
    </row>
    <row r="194" spans="1:8" x14ac:dyDescent="0.2">
      <c r="G194" s="1"/>
    </row>
  </sheetData>
  <mergeCells count="3">
    <mergeCell ref="A1:G1"/>
    <mergeCell ref="A3:G3"/>
    <mergeCell ref="A7:G7"/>
  </mergeCells>
  <conditionalFormatting sqref="B14">
    <cfRule type="containsBlanks" dxfId="120" priority="97">
      <formula>LEN(TRIM(B14))=0</formula>
    </cfRule>
  </conditionalFormatting>
  <conditionalFormatting sqref="B16:B19">
    <cfRule type="containsBlanks" dxfId="119" priority="90">
      <formula>LEN(TRIM(B16))=0</formula>
    </cfRule>
  </conditionalFormatting>
  <conditionalFormatting sqref="B21:B22">
    <cfRule type="containsBlanks" dxfId="118" priority="87">
      <formula>LEN(TRIM(B21))=0</formula>
    </cfRule>
  </conditionalFormatting>
  <conditionalFormatting sqref="B24:B25">
    <cfRule type="containsBlanks" dxfId="117" priority="85">
      <formula>LEN(TRIM(B24))=0</formula>
    </cfRule>
  </conditionalFormatting>
  <conditionalFormatting sqref="B27:B28">
    <cfRule type="containsBlanks" dxfId="116" priority="82">
      <formula>LEN(TRIM(B27))=0</formula>
    </cfRule>
  </conditionalFormatting>
  <conditionalFormatting sqref="B30:B33">
    <cfRule type="containsBlanks" dxfId="115" priority="81">
      <formula>LEN(TRIM(B30))=0</formula>
    </cfRule>
  </conditionalFormatting>
  <conditionalFormatting sqref="B37:B40">
    <cfRule type="containsBlanks" dxfId="114" priority="79">
      <formula>LEN(TRIM(B37))=0</formula>
    </cfRule>
  </conditionalFormatting>
  <conditionalFormatting sqref="B44">
    <cfRule type="containsBlanks" dxfId="113" priority="77">
      <formula>LEN(TRIM(B44))=0</formula>
    </cfRule>
  </conditionalFormatting>
  <conditionalFormatting sqref="B48:B49">
    <cfRule type="containsBlanks" dxfId="112" priority="75">
      <formula>LEN(TRIM(B48))=0</formula>
    </cfRule>
  </conditionalFormatting>
  <conditionalFormatting sqref="B51:B52">
    <cfRule type="containsBlanks" dxfId="111" priority="72">
      <formula>LEN(TRIM(B51))=0</formula>
    </cfRule>
  </conditionalFormatting>
  <conditionalFormatting sqref="B56:B58">
    <cfRule type="containsBlanks" dxfId="110" priority="70">
      <formula>LEN(TRIM(B56))=0</formula>
    </cfRule>
  </conditionalFormatting>
  <conditionalFormatting sqref="B61">
    <cfRule type="containsBlanks" dxfId="109" priority="68">
      <formula>LEN(TRIM(B61))=0</formula>
    </cfRule>
  </conditionalFormatting>
  <conditionalFormatting sqref="B65">
    <cfRule type="containsBlanks" dxfId="108" priority="66">
      <formula>LEN(TRIM(B65))=0</formula>
    </cfRule>
  </conditionalFormatting>
  <conditionalFormatting sqref="B72">
    <cfRule type="containsBlanks" dxfId="107" priority="64">
      <formula>LEN(TRIM(B72))=0</formula>
    </cfRule>
  </conditionalFormatting>
  <conditionalFormatting sqref="B74:B76">
    <cfRule type="containsBlanks" dxfId="106" priority="63">
      <formula>LEN(TRIM(B74))=0</formula>
    </cfRule>
  </conditionalFormatting>
  <conditionalFormatting sqref="B78">
    <cfRule type="containsBlanks" dxfId="105" priority="62">
      <formula>LEN(TRIM(B78))=0</formula>
    </cfRule>
  </conditionalFormatting>
  <conditionalFormatting sqref="B86:B89">
    <cfRule type="containsBlanks" dxfId="104" priority="57">
      <formula>LEN(TRIM(B86))=0</formula>
    </cfRule>
  </conditionalFormatting>
  <conditionalFormatting sqref="B91">
    <cfRule type="containsBlanks" dxfId="103" priority="54">
      <formula>LEN(TRIM(B91))=0</formula>
    </cfRule>
  </conditionalFormatting>
  <conditionalFormatting sqref="B93:B95">
    <cfRule type="containsBlanks" dxfId="102" priority="53">
      <formula>LEN(TRIM(B93))=0</formula>
    </cfRule>
  </conditionalFormatting>
  <conditionalFormatting sqref="B99:B102">
    <cfRule type="containsBlanks" dxfId="101" priority="49">
      <formula>LEN(TRIM(B99))=0</formula>
    </cfRule>
  </conditionalFormatting>
  <conditionalFormatting sqref="B104:B109">
    <cfRule type="containsBlanks" dxfId="100" priority="48">
      <formula>LEN(TRIM(B104))=0</formula>
    </cfRule>
  </conditionalFormatting>
  <conditionalFormatting sqref="B111:B119">
    <cfRule type="containsBlanks" dxfId="99" priority="47">
      <formula>LEN(TRIM(B111))=0</formula>
    </cfRule>
  </conditionalFormatting>
  <conditionalFormatting sqref="B121">
    <cfRule type="containsBlanks" dxfId="98" priority="46">
      <formula>LEN(TRIM(B121))=0</formula>
    </cfRule>
  </conditionalFormatting>
  <conditionalFormatting sqref="B123:B129">
    <cfRule type="containsBlanks" dxfId="97" priority="45">
      <formula>LEN(TRIM(B123))=0</formula>
    </cfRule>
  </conditionalFormatting>
  <conditionalFormatting sqref="B133:B134">
    <cfRule type="containsBlanks" dxfId="96" priority="39">
      <formula>LEN(TRIM(B133))=0</formula>
    </cfRule>
  </conditionalFormatting>
  <conditionalFormatting sqref="B136:B139">
    <cfRule type="containsBlanks" dxfId="95" priority="36">
      <formula>LEN(TRIM(B136))=0</formula>
    </cfRule>
  </conditionalFormatting>
  <conditionalFormatting sqref="B143:B144">
    <cfRule type="containsBlanks" dxfId="94" priority="34">
      <formula>LEN(TRIM(B143))=0</formula>
    </cfRule>
  </conditionalFormatting>
  <conditionalFormatting sqref="B147:B148">
    <cfRule type="containsBlanks" dxfId="93" priority="31">
      <formula>LEN(TRIM(B147))=0</formula>
    </cfRule>
  </conditionalFormatting>
  <conditionalFormatting sqref="B152:B153">
    <cfRule type="containsBlanks" dxfId="92" priority="30">
      <formula>LEN(TRIM(B152))=0</formula>
    </cfRule>
  </conditionalFormatting>
  <conditionalFormatting sqref="B155">
    <cfRule type="containsBlanks" dxfId="91" priority="28">
      <formula>LEN(TRIM(B155))=0</formula>
    </cfRule>
  </conditionalFormatting>
  <conditionalFormatting sqref="B161:B162">
    <cfRule type="containsBlanks" dxfId="90" priority="19">
      <formula>LEN(TRIM(B161))=0</formula>
    </cfRule>
  </conditionalFormatting>
  <conditionalFormatting sqref="B166:B168">
    <cfRule type="containsBlanks" dxfId="89" priority="17">
      <formula>LEN(TRIM(B166))=0</formula>
    </cfRule>
  </conditionalFormatting>
  <conditionalFormatting sqref="B170:B176">
    <cfRule type="containsBlanks" dxfId="88" priority="15">
      <formula>LEN(TRIM(B170))=0</formula>
    </cfRule>
  </conditionalFormatting>
  <conditionalFormatting sqref="B178">
    <cfRule type="containsBlanks" dxfId="87" priority="13">
      <formula>LEN(TRIM(B178))=0</formula>
    </cfRule>
  </conditionalFormatting>
  <conditionalFormatting sqref="B180:B181">
    <cfRule type="containsBlanks" dxfId="86" priority="11">
      <formula>LEN(TRIM(B180))=0</formula>
    </cfRule>
  </conditionalFormatting>
  <conditionalFormatting sqref="B183">
    <cfRule type="containsBlanks" dxfId="85" priority="8">
      <formula>LEN(TRIM(B183))=0</formula>
    </cfRule>
  </conditionalFormatting>
  <conditionalFormatting sqref="B185">
    <cfRule type="containsBlanks" dxfId="84" priority="6">
      <formula>LEN(TRIM(B185))=0</formula>
    </cfRule>
  </conditionalFormatting>
  <conditionalFormatting sqref="B189">
    <cfRule type="containsBlanks" dxfId="83" priority="4">
      <formula>LEN(TRIM(B189))=0</formula>
    </cfRule>
  </conditionalFormatting>
  <conditionalFormatting sqref="B191">
    <cfRule type="containsBlanks" dxfId="82" priority="3">
      <formula>LEN(TRIM(B191))=0</formula>
    </cfRule>
  </conditionalFormatting>
  <conditionalFormatting sqref="C12:D12">
    <cfRule type="containsBlanks" dxfId="81" priority="96">
      <formula>LEN(TRIM(C12))=0</formula>
    </cfRule>
  </conditionalFormatting>
  <conditionalFormatting sqref="C35:D35">
    <cfRule type="containsBlanks" dxfId="80" priority="95">
      <formula>LEN(TRIM(C35))=0</formula>
    </cfRule>
  </conditionalFormatting>
  <conditionalFormatting sqref="C42:D42">
    <cfRule type="containsBlanks" dxfId="79" priority="94">
      <formula>LEN(TRIM(C42))=0</formula>
    </cfRule>
  </conditionalFormatting>
  <conditionalFormatting sqref="C46:D46">
    <cfRule type="containsBlanks" dxfId="78" priority="93">
      <formula>LEN(TRIM(C46))=0</formula>
    </cfRule>
  </conditionalFormatting>
  <conditionalFormatting sqref="C54:D54">
    <cfRule type="containsBlanks" dxfId="77" priority="92">
      <formula>LEN(TRIM(C54))=0</formula>
    </cfRule>
  </conditionalFormatting>
  <conditionalFormatting sqref="C63:D63">
    <cfRule type="containsBlanks" dxfId="76" priority="91">
      <formula>LEN(TRIM(C63))=0</formula>
    </cfRule>
  </conditionalFormatting>
  <conditionalFormatting sqref="C70:D70">
    <cfRule type="containsBlanks" dxfId="75" priority="58">
      <formula>LEN(TRIM(C70))=0</formula>
    </cfRule>
  </conditionalFormatting>
  <conditionalFormatting sqref="C84:D84">
    <cfRule type="containsBlanks" dxfId="74" priority="55">
      <formula>LEN(TRIM(C84))=0</formula>
    </cfRule>
  </conditionalFormatting>
  <conditionalFormatting sqref="C97:D97">
    <cfRule type="containsBlanks" dxfId="73" priority="23">
      <formula>LEN(TRIM(C97))=0</formula>
    </cfRule>
  </conditionalFormatting>
  <conditionalFormatting sqref="C131:D131">
    <cfRule type="containsBlanks" dxfId="72" priority="37">
      <formula>LEN(TRIM(C131))=0</formula>
    </cfRule>
  </conditionalFormatting>
  <conditionalFormatting sqref="C141:D141">
    <cfRule type="containsBlanks" dxfId="71" priority="24">
      <formula>LEN(TRIM(C141))=0</formula>
    </cfRule>
  </conditionalFormatting>
  <conditionalFormatting sqref="C145:D145">
    <cfRule type="containsBlanks" dxfId="70" priority="25">
      <formula>LEN(TRIM(C145))=0</formula>
    </cfRule>
  </conditionalFormatting>
  <conditionalFormatting sqref="C150:D150">
    <cfRule type="containsBlanks" dxfId="69" priority="26">
      <formula>LEN(TRIM(C150))=0</formula>
    </cfRule>
  </conditionalFormatting>
  <conditionalFormatting sqref="C159:D159">
    <cfRule type="containsBlanks" dxfId="68" priority="22">
      <formula>LEN(TRIM(C159))=0</formula>
    </cfRule>
  </conditionalFormatting>
  <conditionalFormatting sqref="C164:D164">
    <cfRule type="containsBlanks" dxfId="67" priority="21">
      <formula>LEN(TRIM(C164))=0</formula>
    </cfRule>
  </conditionalFormatting>
  <conditionalFormatting sqref="C187:D187">
    <cfRule type="containsBlanks" dxfId="66" priority="20">
      <formula>LEN(TRIM(C187))=0</formula>
    </cfRule>
  </conditionalFormatting>
  <conditionalFormatting sqref="E14">
    <cfRule type="containsBlanks" dxfId="65" priority="88">
      <formula>LEN(TRIM(E14))=0</formula>
    </cfRule>
  </conditionalFormatting>
  <conditionalFormatting sqref="E16:E19">
    <cfRule type="containsBlanks" dxfId="64" priority="89">
      <formula>LEN(TRIM(E16))=0</formula>
    </cfRule>
  </conditionalFormatting>
  <conditionalFormatting sqref="E21:E22">
    <cfRule type="containsBlanks" dxfId="63" priority="86">
      <formula>LEN(TRIM(E21))=0</formula>
    </cfRule>
  </conditionalFormatting>
  <conditionalFormatting sqref="E24:E25">
    <cfRule type="containsBlanks" dxfId="62" priority="84">
      <formula>LEN(TRIM(E24))=0</formula>
    </cfRule>
  </conditionalFormatting>
  <conditionalFormatting sqref="E27:E28">
    <cfRule type="containsBlanks" dxfId="61" priority="83">
      <formula>LEN(TRIM(E27))=0</formula>
    </cfRule>
  </conditionalFormatting>
  <conditionalFormatting sqref="E30:E33">
    <cfRule type="containsBlanks" dxfId="60" priority="80">
      <formula>LEN(TRIM(E30))=0</formula>
    </cfRule>
  </conditionalFormatting>
  <conditionalFormatting sqref="E37:E40">
    <cfRule type="containsBlanks" dxfId="59" priority="78">
      <formula>LEN(TRIM(E37))=0</formula>
    </cfRule>
  </conditionalFormatting>
  <conditionalFormatting sqref="E44">
    <cfRule type="containsBlanks" dxfId="58" priority="76">
      <formula>LEN(TRIM(E44))=0</formula>
    </cfRule>
  </conditionalFormatting>
  <conditionalFormatting sqref="E48:E49">
    <cfRule type="containsBlanks" dxfId="57" priority="73">
      <formula>LEN(TRIM(E48))=0</formula>
    </cfRule>
  </conditionalFormatting>
  <conditionalFormatting sqref="E51:E52">
    <cfRule type="containsBlanks" dxfId="56" priority="71">
      <formula>LEN(TRIM(E51))=0</formula>
    </cfRule>
  </conditionalFormatting>
  <conditionalFormatting sqref="E56:E58">
    <cfRule type="containsBlanks" dxfId="55" priority="69">
      <formula>LEN(TRIM(E56))=0</formula>
    </cfRule>
  </conditionalFormatting>
  <conditionalFormatting sqref="E61">
    <cfRule type="containsBlanks" dxfId="54" priority="67">
      <formula>LEN(TRIM(E61))=0</formula>
    </cfRule>
  </conditionalFormatting>
  <conditionalFormatting sqref="E65">
    <cfRule type="containsBlanks" dxfId="53" priority="65">
      <formula>LEN(TRIM(E65))=0</formula>
    </cfRule>
  </conditionalFormatting>
  <conditionalFormatting sqref="E72">
    <cfRule type="containsBlanks" dxfId="52" priority="61">
      <formula>LEN(TRIM(E72))=0</formula>
    </cfRule>
  </conditionalFormatting>
  <conditionalFormatting sqref="E74:E76">
    <cfRule type="containsBlanks" dxfId="51" priority="60">
      <formula>LEN(TRIM(E74))=0</formula>
    </cfRule>
  </conditionalFormatting>
  <conditionalFormatting sqref="E78">
    <cfRule type="containsBlanks" dxfId="50" priority="59">
      <formula>LEN(TRIM(E78))=0</formula>
    </cfRule>
  </conditionalFormatting>
  <conditionalFormatting sqref="E86:E89">
    <cfRule type="containsBlanks" dxfId="49" priority="56">
      <formula>LEN(TRIM(E86))=0</formula>
    </cfRule>
  </conditionalFormatting>
  <conditionalFormatting sqref="E91">
    <cfRule type="containsBlanks" dxfId="48" priority="51">
      <formula>LEN(TRIM(E91))=0</formula>
    </cfRule>
  </conditionalFormatting>
  <conditionalFormatting sqref="E93:E95">
    <cfRule type="containsBlanks" dxfId="47" priority="52">
      <formula>LEN(TRIM(E93))=0</formula>
    </cfRule>
  </conditionalFormatting>
  <conditionalFormatting sqref="E99:E102">
    <cfRule type="containsBlanks" dxfId="46" priority="40">
      <formula>LEN(TRIM(E99))=0</formula>
    </cfRule>
  </conditionalFormatting>
  <conditionalFormatting sqref="E104:E109">
    <cfRule type="containsBlanks" dxfId="45" priority="41">
      <formula>LEN(TRIM(E104))=0</formula>
    </cfRule>
  </conditionalFormatting>
  <conditionalFormatting sqref="E111:E119">
    <cfRule type="containsBlanks" dxfId="44" priority="42">
      <formula>LEN(TRIM(E111))=0</formula>
    </cfRule>
  </conditionalFormatting>
  <conditionalFormatting sqref="E121">
    <cfRule type="containsBlanks" dxfId="43" priority="43">
      <formula>LEN(TRIM(E121))=0</formula>
    </cfRule>
  </conditionalFormatting>
  <conditionalFormatting sqref="E123:E129">
    <cfRule type="containsBlanks" dxfId="42" priority="44">
      <formula>LEN(TRIM(E123))=0</formula>
    </cfRule>
  </conditionalFormatting>
  <conditionalFormatting sqref="E133:E134">
    <cfRule type="containsBlanks" dxfId="41" priority="38">
      <formula>LEN(TRIM(E133))=0</formula>
    </cfRule>
  </conditionalFormatting>
  <conditionalFormatting sqref="E136:E139">
    <cfRule type="containsBlanks" dxfId="40" priority="35">
      <formula>LEN(TRIM(E136))=0</formula>
    </cfRule>
  </conditionalFormatting>
  <conditionalFormatting sqref="E143:E144">
    <cfRule type="containsBlanks" dxfId="39" priority="33">
      <formula>LEN(TRIM(E143))=0</formula>
    </cfRule>
  </conditionalFormatting>
  <conditionalFormatting sqref="E147:E148">
    <cfRule type="containsBlanks" dxfId="38" priority="32">
      <formula>LEN(TRIM(E147))=0</formula>
    </cfRule>
  </conditionalFormatting>
  <conditionalFormatting sqref="E152:E153">
    <cfRule type="containsBlanks" dxfId="37" priority="29">
      <formula>LEN(TRIM(E152))=0</formula>
    </cfRule>
  </conditionalFormatting>
  <conditionalFormatting sqref="E155">
    <cfRule type="containsBlanks" dxfId="36" priority="27">
      <formula>LEN(TRIM(E155))=0</formula>
    </cfRule>
  </conditionalFormatting>
  <conditionalFormatting sqref="E161:E162">
    <cfRule type="containsBlanks" dxfId="35" priority="18">
      <formula>LEN(TRIM(E161))=0</formula>
    </cfRule>
  </conditionalFormatting>
  <conditionalFormatting sqref="E166:E168">
    <cfRule type="containsBlanks" dxfId="34" priority="16">
      <formula>LEN(TRIM(E166))=0</formula>
    </cfRule>
  </conditionalFormatting>
  <conditionalFormatting sqref="E170:E176">
    <cfRule type="containsBlanks" dxfId="33" priority="14">
      <formula>LEN(TRIM(E170))=0</formula>
    </cfRule>
  </conditionalFormatting>
  <conditionalFormatting sqref="E178">
    <cfRule type="containsBlanks" dxfId="32" priority="12">
      <formula>LEN(TRIM(E178))=0</formula>
    </cfRule>
  </conditionalFormatting>
  <conditionalFormatting sqref="E180:E181">
    <cfRule type="containsBlanks" dxfId="31" priority="9">
      <formula>LEN(TRIM(E180))=0</formula>
    </cfRule>
  </conditionalFormatting>
  <conditionalFormatting sqref="E183">
    <cfRule type="containsBlanks" dxfId="30" priority="7">
      <formula>LEN(TRIM(E183))=0</formula>
    </cfRule>
  </conditionalFormatting>
  <conditionalFormatting sqref="E185">
    <cfRule type="containsBlanks" dxfId="29" priority="5">
      <formula>LEN(TRIM(E185))=0</formula>
    </cfRule>
  </conditionalFormatting>
  <conditionalFormatting sqref="E189">
    <cfRule type="containsBlanks" dxfId="28" priority="2">
      <formula>LEN(TRIM(E189))=0</formula>
    </cfRule>
  </conditionalFormatting>
  <conditionalFormatting sqref="E191">
    <cfRule type="containsBlanks" dxfId="27" priority="1">
      <formula>LEN(TRIM(E191))=0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19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6"/>
  <sheetViews>
    <sheetView showGridLines="0" zoomScaleNormal="100" zoomScalePageLayoutView="30" workbookViewId="0">
      <selection activeCell="E57" sqref="E57"/>
    </sheetView>
  </sheetViews>
  <sheetFormatPr defaultColWidth="9.140625" defaultRowHeight="12.75" x14ac:dyDescent="0.2"/>
  <cols>
    <col min="1" max="1" width="79.7109375" style="1" customWidth="1"/>
    <col min="2" max="2" width="14.7109375" style="1" bestFit="1" customWidth="1"/>
    <col min="3" max="3" width="15.140625" style="1" bestFit="1" customWidth="1"/>
    <col min="4" max="5" width="14.7109375" style="1" bestFit="1" customWidth="1"/>
    <col min="6" max="7" width="8.5703125" style="1" bestFit="1" customWidth="1"/>
    <col min="8" max="16384" width="9.140625" style="1"/>
  </cols>
  <sheetData>
    <row r="2" spans="1:7" s="3" customFormat="1" ht="15.75" x14ac:dyDescent="0.25">
      <c r="A2" s="171" t="s">
        <v>260</v>
      </c>
      <c r="B2" s="171"/>
      <c r="C2" s="171"/>
      <c r="D2" s="171"/>
      <c r="E2" s="171"/>
      <c r="F2" s="171"/>
      <c r="G2" s="171"/>
    </row>
    <row r="3" spans="1:7" x14ac:dyDescent="0.2">
      <c r="A3" s="44"/>
      <c r="B3" s="44"/>
      <c r="C3" s="44"/>
      <c r="D3" s="44"/>
      <c r="E3" s="44"/>
      <c r="F3" s="44"/>
      <c r="G3" s="44"/>
    </row>
    <row r="4" spans="1:7" ht="38.25" x14ac:dyDescent="0.2">
      <c r="A4" s="55" t="s">
        <v>117</v>
      </c>
      <c r="B4" s="29" t="str">
        <f>'Sažetak '!B13</f>
        <v>Ostvarenje / izvršenje 
01.01.-31.12.'23.</v>
      </c>
      <c r="C4" s="29" t="str">
        <f>'Sažetak '!C13</f>
        <v>Izvorni plan 
2024.</v>
      </c>
      <c r="D4" s="29" t="str">
        <f>'Sažetak '!D13</f>
        <v>Tekući plan 
2024.</v>
      </c>
      <c r="E4" s="29" t="str">
        <f>'Sažetak '!E13</f>
        <v>Ostvarenje / izvršenje 
01.01.-31.12.24.</v>
      </c>
      <c r="F4" s="36" t="s">
        <v>190</v>
      </c>
      <c r="G4" s="36" t="s">
        <v>191</v>
      </c>
    </row>
    <row r="5" spans="1:7" s="4" customFormat="1" ht="11.25" x14ac:dyDescent="0.2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 t="s">
        <v>114</v>
      </c>
      <c r="G5" s="53" t="s">
        <v>115</v>
      </c>
    </row>
    <row r="6" spans="1:7" x14ac:dyDescent="0.2">
      <c r="A6" s="7" t="s">
        <v>118</v>
      </c>
      <c r="B6" s="7"/>
      <c r="C6" s="7"/>
      <c r="D6" s="7"/>
      <c r="E6" s="7"/>
      <c r="F6" s="7"/>
      <c r="G6" s="7"/>
    </row>
    <row r="7" spans="1:7" x14ac:dyDescent="0.2">
      <c r="A7" s="48" t="s">
        <v>159</v>
      </c>
      <c r="B7" s="59">
        <v>11803.82</v>
      </c>
      <c r="C7" s="59">
        <v>4573</v>
      </c>
      <c r="D7" s="59">
        <v>4573</v>
      </c>
      <c r="E7" s="59">
        <v>5349.06</v>
      </c>
      <c r="F7" s="106">
        <v>45.32</v>
      </c>
      <c r="G7" s="106">
        <v>116.97</v>
      </c>
    </row>
    <row r="8" spans="1:7" x14ac:dyDescent="0.2">
      <c r="A8" s="49" t="s">
        <v>147</v>
      </c>
      <c r="B8" s="14">
        <v>11803.82</v>
      </c>
      <c r="C8" s="14">
        <v>4573</v>
      </c>
      <c r="D8" s="14">
        <v>4573</v>
      </c>
      <c r="E8" s="14">
        <v>5349.06</v>
      </c>
      <c r="F8" s="107">
        <v>45.32</v>
      </c>
      <c r="G8" s="107">
        <v>116.97</v>
      </c>
    </row>
    <row r="9" spans="1:7" x14ac:dyDescent="0.2">
      <c r="A9" s="48" t="s">
        <v>160</v>
      </c>
      <c r="B9" s="127">
        <v>2602.12</v>
      </c>
      <c r="C9" s="127">
        <v>2905</v>
      </c>
      <c r="D9" s="127">
        <v>2905</v>
      </c>
      <c r="E9" s="127">
        <v>3271.78</v>
      </c>
      <c r="F9" s="128">
        <v>125.74</v>
      </c>
      <c r="G9" s="106">
        <v>112.63</v>
      </c>
    </row>
    <row r="10" spans="1:7" x14ac:dyDescent="0.2">
      <c r="A10" s="49" t="s">
        <v>154</v>
      </c>
      <c r="B10" s="129">
        <v>2602.12</v>
      </c>
      <c r="C10" s="129">
        <v>2905</v>
      </c>
      <c r="D10" s="129">
        <v>2905</v>
      </c>
      <c r="E10" s="129">
        <v>3271.78</v>
      </c>
      <c r="F10" s="130">
        <v>125.74</v>
      </c>
      <c r="G10" s="107">
        <v>112.63</v>
      </c>
    </row>
    <row r="11" spans="1:7" x14ac:dyDescent="0.2">
      <c r="A11" s="48" t="s">
        <v>161</v>
      </c>
      <c r="B11" s="127">
        <v>77270.69</v>
      </c>
      <c r="C11" s="127">
        <v>73928</v>
      </c>
      <c r="D11" s="127">
        <v>73928</v>
      </c>
      <c r="E11" s="127">
        <v>75140.94</v>
      </c>
      <c r="F11" s="128">
        <v>97.24</v>
      </c>
      <c r="G11" s="106">
        <v>101.64</v>
      </c>
    </row>
    <row r="12" spans="1:7" x14ac:dyDescent="0.2">
      <c r="A12" s="49" t="s">
        <v>150</v>
      </c>
      <c r="B12" s="129">
        <v>5161.32</v>
      </c>
      <c r="C12" s="129">
        <v>6410</v>
      </c>
      <c r="D12" s="129">
        <v>6410</v>
      </c>
      <c r="E12" s="129">
        <v>5271.12</v>
      </c>
      <c r="F12" s="130">
        <v>102.13</v>
      </c>
      <c r="G12" s="107">
        <v>82.23</v>
      </c>
    </row>
    <row r="13" spans="1:7" x14ac:dyDescent="0.2">
      <c r="A13" s="49" t="s">
        <v>153</v>
      </c>
      <c r="B13" s="129">
        <v>72109.37</v>
      </c>
      <c r="C13" s="129">
        <v>67518</v>
      </c>
      <c r="D13" s="129">
        <v>67518</v>
      </c>
      <c r="E13" s="129">
        <v>69869.820000000007</v>
      </c>
      <c r="F13" s="130">
        <v>96.89</v>
      </c>
      <c r="G13" s="107">
        <v>103.48</v>
      </c>
    </row>
    <row r="14" spans="1:7" x14ac:dyDescent="0.2">
      <c r="A14" s="48" t="s">
        <v>162</v>
      </c>
      <c r="B14" s="127">
        <v>823768.75</v>
      </c>
      <c r="C14" s="127">
        <v>877234</v>
      </c>
      <c r="D14" s="127">
        <v>877234</v>
      </c>
      <c r="E14" s="127">
        <v>1020097.38</v>
      </c>
      <c r="F14" s="128">
        <v>123.83</v>
      </c>
      <c r="G14" s="106">
        <v>116.29</v>
      </c>
    </row>
    <row r="15" spans="1:7" x14ac:dyDescent="0.2">
      <c r="A15" s="49" t="s">
        <v>151</v>
      </c>
      <c r="B15" s="129">
        <v>6340.55</v>
      </c>
      <c r="C15" s="129">
        <v>2645</v>
      </c>
      <c r="D15" s="129">
        <v>2645</v>
      </c>
      <c r="E15" s="129">
        <v>2998.72</v>
      </c>
      <c r="F15" s="130">
        <v>47.29</v>
      </c>
      <c r="G15" s="107">
        <v>113.37</v>
      </c>
    </row>
    <row r="16" spans="1:7" x14ac:dyDescent="0.2">
      <c r="A16" s="49" t="s">
        <v>152</v>
      </c>
      <c r="B16" s="129">
        <v>817428.2</v>
      </c>
      <c r="C16" s="129">
        <v>874589</v>
      </c>
      <c r="D16" s="129">
        <v>874589</v>
      </c>
      <c r="E16" s="129">
        <v>1017098.66</v>
      </c>
      <c r="F16" s="130">
        <v>124.43</v>
      </c>
      <c r="G16" s="107">
        <v>116.29</v>
      </c>
    </row>
    <row r="17" spans="1:7" x14ac:dyDescent="0.2">
      <c r="A17" s="48" t="s">
        <v>194</v>
      </c>
      <c r="B17" s="127">
        <v>2831.27</v>
      </c>
      <c r="C17" s="127">
        <v>0</v>
      </c>
      <c r="D17" s="127">
        <v>0</v>
      </c>
      <c r="E17" s="127">
        <v>2507.52</v>
      </c>
      <c r="F17" s="128">
        <v>88.57</v>
      </c>
      <c r="G17" s="106"/>
    </row>
    <row r="18" spans="1:7" x14ac:dyDescent="0.2">
      <c r="A18" s="49" t="s">
        <v>193</v>
      </c>
      <c r="B18" s="14">
        <v>2831.27</v>
      </c>
      <c r="C18" s="14">
        <v>0</v>
      </c>
      <c r="D18" s="14">
        <v>0</v>
      </c>
      <c r="E18" s="14">
        <v>2507.52</v>
      </c>
      <c r="F18" s="107">
        <v>88.57</v>
      </c>
      <c r="G18" s="107"/>
    </row>
    <row r="19" spans="1:7" x14ac:dyDescent="0.2">
      <c r="A19" s="48" t="s">
        <v>218</v>
      </c>
      <c r="B19" s="59">
        <f>B20+B21</f>
        <v>0</v>
      </c>
      <c r="C19" s="59">
        <f t="shared" ref="C19:E19" si="0">C20+C21</f>
        <v>0</v>
      </c>
      <c r="D19" s="59">
        <f t="shared" si="0"/>
        <v>0</v>
      </c>
      <c r="E19" s="59">
        <f t="shared" si="0"/>
        <v>0</v>
      </c>
      <c r="F19" s="106" t="str">
        <f t="shared" ref="F19:F23" si="1">IFERROR(E19/B19*100,"-")</f>
        <v>-</v>
      </c>
      <c r="G19" s="106" t="str">
        <f t="shared" ref="G19:G23" si="2">IFERROR(E19/D19*100,"-")</f>
        <v>-</v>
      </c>
    </row>
    <row r="20" spans="1:7" x14ac:dyDescent="0.2">
      <c r="A20" s="49" t="s">
        <v>148</v>
      </c>
      <c r="B20" s="14">
        <v>0</v>
      </c>
      <c r="C20" s="14">
        <v>0</v>
      </c>
      <c r="D20" s="14">
        <v>0</v>
      </c>
      <c r="E20" s="14">
        <v>0</v>
      </c>
      <c r="F20" s="107" t="str">
        <f t="shared" si="1"/>
        <v>-</v>
      </c>
      <c r="G20" s="107" t="str">
        <f t="shared" si="2"/>
        <v>-</v>
      </c>
    </row>
    <row r="21" spans="1:7" x14ac:dyDescent="0.2">
      <c r="A21" s="49" t="s">
        <v>163</v>
      </c>
      <c r="B21" s="97">
        <v>0</v>
      </c>
      <c r="C21" s="97">
        <v>0</v>
      </c>
      <c r="D21" s="97">
        <v>0</v>
      </c>
      <c r="E21" s="97">
        <v>0</v>
      </c>
      <c r="F21" s="107" t="str">
        <f t="shared" si="1"/>
        <v>-</v>
      </c>
      <c r="G21" s="107" t="str">
        <f t="shared" si="2"/>
        <v>-</v>
      </c>
    </row>
    <row r="22" spans="1:7" x14ac:dyDescent="0.2">
      <c r="A22" s="49"/>
      <c r="B22" s="11"/>
      <c r="C22" s="11"/>
      <c r="D22" s="11"/>
      <c r="E22" s="11"/>
      <c r="F22" s="107"/>
      <c r="G22" s="107"/>
    </row>
    <row r="23" spans="1:7" x14ac:dyDescent="0.2">
      <c r="A23" s="57" t="s">
        <v>19</v>
      </c>
      <c r="B23" s="58">
        <f>B7+B9+B11+B14+B17+B19</f>
        <v>918276.65</v>
      </c>
      <c r="C23" s="58">
        <f t="shared" ref="C23:E23" si="3">C7+C9+C11+C14+C17+C19</f>
        <v>958640</v>
      </c>
      <c r="D23" s="58">
        <f t="shared" si="3"/>
        <v>958640</v>
      </c>
      <c r="E23" s="58">
        <f t="shared" si="3"/>
        <v>1106366.68</v>
      </c>
      <c r="F23" s="92">
        <f t="shared" si="1"/>
        <v>120.48293724990175</v>
      </c>
      <c r="G23" s="92">
        <f t="shared" si="2"/>
        <v>115.41002670449802</v>
      </c>
    </row>
    <row r="24" spans="1:7" s="5" customFormat="1" x14ac:dyDescent="0.2">
      <c r="B24" s="83"/>
      <c r="C24" s="83"/>
      <c r="D24" s="83"/>
      <c r="E24" s="83"/>
      <c r="F24" s="85"/>
      <c r="G24" s="85"/>
    </row>
    <row r="25" spans="1:7" x14ac:dyDescent="0.2">
      <c r="A25" s="7" t="s">
        <v>119</v>
      </c>
      <c r="B25" s="84"/>
      <c r="C25" s="84"/>
      <c r="D25" s="84"/>
      <c r="E25" s="84"/>
      <c r="F25" s="50"/>
      <c r="G25" s="50"/>
    </row>
    <row r="26" spans="1:7" x14ac:dyDescent="0.2">
      <c r="A26" s="48" t="s">
        <v>159</v>
      </c>
      <c r="B26" s="100">
        <v>11803.82</v>
      </c>
      <c r="C26" s="100">
        <v>4573</v>
      </c>
      <c r="D26" s="100">
        <v>4573</v>
      </c>
      <c r="E26" s="100">
        <v>8137.57</v>
      </c>
      <c r="F26" s="106">
        <f t="shared" ref="F26:F44" si="4">IFERROR(E26/B26*100,"-")</f>
        <v>68.940139717481287</v>
      </c>
      <c r="G26" s="106">
        <f t="shared" ref="G26:G44" si="5">IFERROR(E26/D26*100,"-")</f>
        <v>177.94817406516509</v>
      </c>
    </row>
    <row r="27" spans="1:7" x14ac:dyDescent="0.2">
      <c r="A27" s="49" t="s">
        <v>147</v>
      </c>
      <c r="B27" s="101">
        <v>11803.82</v>
      </c>
      <c r="C27" s="101">
        <v>4573</v>
      </c>
      <c r="D27" s="101">
        <v>4573</v>
      </c>
      <c r="E27" s="101">
        <v>8137.57</v>
      </c>
      <c r="F27" s="107">
        <f t="shared" si="4"/>
        <v>68.940139717481287</v>
      </c>
      <c r="G27" s="107">
        <f t="shared" si="5"/>
        <v>177.94817406516509</v>
      </c>
    </row>
    <row r="28" spans="1:7" x14ac:dyDescent="0.2">
      <c r="A28" s="48" t="s">
        <v>160</v>
      </c>
      <c r="B28" s="100">
        <v>2556.92</v>
      </c>
      <c r="C28" s="100">
        <v>3421</v>
      </c>
      <c r="D28" s="100">
        <v>3421</v>
      </c>
      <c r="E28" s="100">
        <v>2151.12</v>
      </c>
      <c r="F28" s="106">
        <f t="shared" si="4"/>
        <v>84.129343115936351</v>
      </c>
      <c r="G28" s="106">
        <f t="shared" si="5"/>
        <v>62.879859690149075</v>
      </c>
    </row>
    <row r="29" spans="1:7" x14ac:dyDescent="0.2">
      <c r="A29" s="49" t="s">
        <v>154</v>
      </c>
      <c r="B29" s="101">
        <v>2556.92</v>
      </c>
      <c r="C29" s="101">
        <v>3421</v>
      </c>
      <c r="D29" s="101">
        <v>3421</v>
      </c>
      <c r="E29" s="101">
        <v>2151.12</v>
      </c>
      <c r="F29" s="107">
        <f t="shared" si="4"/>
        <v>84.129343115936351</v>
      </c>
      <c r="G29" s="107">
        <f t="shared" si="5"/>
        <v>62.879859690149075</v>
      </c>
    </row>
    <row r="30" spans="1:7" x14ac:dyDescent="0.2">
      <c r="A30" s="48" t="s">
        <v>161</v>
      </c>
      <c r="B30" s="100">
        <v>78595.039999999994</v>
      </c>
      <c r="C30" s="100">
        <v>73518</v>
      </c>
      <c r="D30" s="100">
        <v>73518</v>
      </c>
      <c r="E30" s="100">
        <v>75640.92</v>
      </c>
      <c r="F30" s="106">
        <f t="shared" si="4"/>
        <v>96.241340420464198</v>
      </c>
      <c r="G30" s="106">
        <f t="shared" si="5"/>
        <v>102.88761935852445</v>
      </c>
    </row>
    <row r="31" spans="1:7" x14ac:dyDescent="0.2">
      <c r="A31" s="49" t="s">
        <v>150</v>
      </c>
      <c r="B31" s="101">
        <v>5570.96</v>
      </c>
      <c r="C31" s="101">
        <v>6000</v>
      </c>
      <c r="D31" s="101">
        <v>6000</v>
      </c>
      <c r="E31" s="101">
        <v>5146.1000000000004</v>
      </c>
      <c r="F31" s="107">
        <f t="shared" si="4"/>
        <v>92.373666298088665</v>
      </c>
      <c r="G31" s="107">
        <f t="shared" si="5"/>
        <v>85.768333333333331</v>
      </c>
    </row>
    <row r="32" spans="1:7" x14ac:dyDescent="0.2">
      <c r="A32" s="49" t="s">
        <v>153</v>
      </c>
      <c r="B32" s="101">
        <v>73024.08</v>
      </c>
      <c r="C32" s="101">
        <v>67518</v>
      </c>
      <c r="D32" s="101">
        <v>67518</v>
      </c>
      <c r="E32" s="101">
        <v>70494.820000000007</v>
      </c>
      <c r="F32" s="107">
        <f t="shared" si="4"/>
        <v>96.536402786587658</v>
      </c>
      <c r="G32" s="107">
        <f t="shared" si="5"/>
        <v>104.40892798957316</v>
      </c>
    </row>
    <row r="33" spans="1:7" x14ac:dyDescent="0.2">
      <c r="A33" s="48" t="s">
        <v>162</v>
      </c>
      <c r="B33" s="100">
        <v>810525.65</v>
      </c>
      <c r="C33" s="100">
        <v>888061</v>
      </c>
      <c r="D33" s="100">
        <v>888061</v>
      </c>
      <c r="E33" s="100">
        <v>1027642.22</v>
      </c>
      <c r="F33" s="106">
        <f t="shared" si="4"/>
        <v>126.78713128942927</v>
      </c>
      <c r="G33" s="106">
        <f t="shared" si="5"/>
        <v>115.71752616092814</v>
      </c>
    </row>
    <row r="34" spans="1:7" x14ac:dyDescent="0.2">
      <c r="A34" s="49" t="s">
        <v>151</v>
      </c>
      <c r="B34" s="101">
        <v>3392.96</v>
      </c>
      <c r="C34" s="101">
        <v>3176</v>
      </c>
      <c r="D34" s="101">
        <v>3176</v>
      </c>
      <c r="E34" s="101">
        <v>3529.56</v>
      </c>
      <c r="F34" s="107">
        <f t="shared" si="4"/>
        <v>104.02598321229841</v>
      </c>
      <c r="G34" s="107">
        <f t="shared" si="5"/>
        <v>111.13224181360202</v>
      </c>
    </row>
    <row r="35" spans="1:7" x14ac:dyDescent="0.2">
      <c r="A35" s="49" t="s">
        <v>152</v>
      </c>
      <c r="B35" s="101">
        <v>807132.69</v>
      </c>
      <c r="C35" s="101">
        <v>884885</v>
      </c>
      <c r="D35" s="101">
        <v>884885</v>
      </c>
      <c r="E35" s="101">
        <v>1024112.66</v>
      </c>
      <c r="F35" s="107">
        <f t="shared" si="4"/>
        <v>126.88281278757276</v>
      </c>
      <c r="G35" s="107">
        <f t="shared" si="5"/>
        <v>115.73398351198179</v>
      </c>
    </row>
    <row r="36" spans="1:7" x14ac:dyDescent="0.2">
      <c r="A36" s="48" t="s">
        <v>194</v>
      </c>
      <c r="B36" s="100">
        <v>822.79</v>
      </c>
      <c r="C36" s="100">
        <v>2009</v>
      </c>
      <c r="D36" s="100">
        <v>2009</v>
      </c>
      <c r="E36" s="100">
        <v>2499.23</v>
      </c>
      <c r="F36" s="106">
        <f t="shared" si="4"/>
        <v>303.7506532651102</v>
      </c>
      <c r="G36" s="106">
        <f t="shared" si="5"/>
        <v>124.40169238427079</v>
      </c>
    </row>
    <row r="37" spans="1:7" x14ac:dyDescent="0.2">
      <c r="A37" s="49" t="s">
        <v>193</v>
      </c>
      <c r="B37" s="101">
        <v>822.79</v>
      </c>
      <c r="C37" s="101">
        <v>2009</v>
      </c>
      <c r="D37" s="101">
        <v>2009</v>
      </c>
      <c r="E37" s="101">
        <v>2499.23</v>
      </c>
      <c r="F37" s="107">
        <f t="shared" si="4"/>
        <v>303.7506532651102</v>
      </c>
      <c r="G37" s="107">
        <f t="shared" si="5"/>
        <v>124.40169238427079</v>
      </c>
    </row>
    <row r="38" spans="1:7" x14ac:dyDescent="0.2">
      <c r="A38" s="48" t="s">
        <v>218</v>
      </c>
      <c r="B38" s="100">
        <f>B39+B40</f>
        <v>0</v>
      </c>
      <c r="C38" s="100">
        <f t="shared" ref="C38:E38" si="6">C39+C40</f>
        <v>0</v>
      </c>
      <c r="D38" s="100">
        <f t="shared" si="6"/>
        <v>0</v>
      </c>
      <c r="E38" s="100">
        <f t="shared" si="6"/>
        <v>0</v>
      </c>
      <c r="F38" s="106" t="str">
        <f t="shared" si="4"/>
        <v>-</v>
      </c>
      <c r="G38" s="106" t="str">
        <f t="shared" si="5"/>
        <v>-</v>
      </c>
    </row>
    <row r="39" spans="1:7" x14ac:dyDescent="0.2">
      <c r="A39" s="49" t="s">
        <v>148</v>
      </c>
      <c r="B39" s="101">
        <v>0</v>
      </c>
      <c r="C39" s="101">
        <v>0</v>
      </c>
      <c r="D39" s="101">
        <v>0</v>
      </c>
      <c r="E39" s="101">
        <v>0</v>
      </c>
      <c r="F39" s="107" t="str">
        <f t="shared" si="4"/>
        <v>-</v>
      </c>
      <c r="G39" s="107" t="str">
        <f t="shared" si="5"/>
        <v>-</v>
      </c>
    </row>
    <row r="40" spans="1:7" x14ac:dyDescent="0.2">
      <c r="A40" s="49" t="s">
        <v>163</v>
      </c>
      <c r="B40" s="22">
        <v>0</v>
      </c>
      <c r="C40" s="22">
        <v>0</v>
      </c>
      <c r="D40" s="22">
        <v>0</v>
      </c>
      <c r="E40" s="22">
        <v>0</v>
      </c>
      <c r="F40" s="107" t="str">
        <f t="shared" si="4"/>
        <v>-</v>
      </c>
      <c r="G40" s="107" t="str">
        <f t="shared" si="5"/>
        <v>-</v>
      </c>
    </row>
    <row r="41" spans="1:7" x14ac:dyDescent="0.2">
      <c r="A41" s="48" t="s">
        <v>164</v>
      </c>
      <c r="B41" s="100">
        <f>B42</f>
        <v>0</v>
      </c>
      <c r="C41" s="100">
        <f t="shared" ref="C41:E41" si="7">C42</f>
        <v>0</v>
      </c>
      <c r="D41" s="100">
        <f t="shared" si="7"/>
        <v>0</v>
      </c>
      <c r="E41" s="100">
        <f t="shared" si="7"/>
        <v>0</v>
      </c>
      <c r="F41" s="106" t="str">
        <f t="shared" si="4"/>
        <v>-</v>
      </c>
      <c r="G41" s="106" t="str">
        <f t="shared" si="5"/>
        <v>-</v>
      </c>
    </row>
    <row r="42" spans="1:7" x14ac:dyDescent="0.2">
      <c r="A42" s="49" t="s">
        <v>149</v>
      </c>
      <c r="B42" s="22">
        <v>0</v>
      </c>
      <c r="C42" s="22">
        <v>0</v>
      </c>
      <c r="D42" s="22">
        <v>0</v>
      </c>
      <c r="E42" s="22">
        <v>0</v>
      </c>
      <c r="F42" s="107" t="str">
        <f t="shared" si="4"/>
        <v>-</v>
      </c>
      <c r="G42" s="107" t="str">
        <f t="shared" si="5"/>
        <v>-</v>
      </c>
    </row>
    <row r="43" spans="1:7" x14ac:dyDescent="0.2">
      <c r="A43" s="49"/>
      <c r="B43" s="101"/>
      <c r="C43" s="101"/>
      <c r="D43" s="101"/>
      <c r="E43" s="101"/>
      <c r="F43" s="107"/>
      <c r="G43" s="107"/>
    </row>
    <row r="44" spans="1:7" x14ac:dyDescent="0.2">
      <c r="A44" s="57" t="s">
        <v>102</v>
      </c>
      <c r="B44" s="103">
        <f>B26+B28+B30+B33+B36+B38+B41</f>
        <v>904304.22000000009</v>
      </c>
      <c r="C44" s="103">
        <f t="shared" ref="C44:E44" si="8">C26+C28+C30+C33+C36+C38+C41</f>
        <v>971582</v>
      </c>
      <c r="D44" s="103">
        <f t="shared" si="8"/>
        <v>971582</v>
      </c>
      <c r="E44" s="103">
        <f t="shared" si="8"/>
        <v>1116071.06</v>
      </c>
      <c r="F44" s="92">
        <f t="shared" si="4"/>
        <v>123.41765473570388</v>
      </c>
      <c r="G44" s="92">
        <f t="shared" si="5"/>
        <v>114.87152499737543</v>
      </c>
    </row>
    <row r="46" spans="1:7" x14ac:dyDescent="0.2">
      <c r="B46" s="66"/>
      <c r="C46" s="66"/>
      <c r="D46" s="66"/>
      <c r="E46" s="66"/>
      <c r="F46" s="66"/>
      <c r="G46" s="66"/>
    </row>
  </sheetData>
  <mergeCells count="1">
    <mergeCell ref="A2:G2"/>
  </mergeCells>
  <conditionalFormatting sqref="B8:E8">
    <cfRule type="containsBlanks" dxfId="26" priority="13">
      <formula>LEN(TRIM(B8))=0</formula>
    </cfRule>
  </conditionalFormatting>
  <conditionalFormatting sqref="B10:E10">
    <cfRule type="containsBlanks" dxfId="25" priority="12">
      <formula>LEN(TRIM(B10))=0</formula>
    </cfRule>
  </conditionalFormatting>
  <conditionalFormatting sqref="B12:E13">
    <cfRule type="containsBlanks" dxfId="24" priority="11">
      <formula>LEN(TRIM(B12))=0</formula>
    </cfRule>
  </conditionalFormatting>
  <conditionalFormatting sqref="B15:E16">
    <cfRule type="containsBlanks" dxfId="23" priority="10">
      <formula>LEN(TRIM(B15))=0</formula>
    </cfRule>
  </conditionalFormatting>
  <conditionalFormatting sqref="B18:E18">
    <cfRule type="containsBlanks" dxfId="22" priority="9">
      <formula>LEN(TRIM(B18))=0</formula>
    </cfRule>
  </conditionalFormatting>
  <conditionalFormatting sqref="B20:E21">
    <cfRule type="containsBlanks" dxfId="21" priority="8">
      <formula>LEN(TRIM(B20))=0</formula>
    </cfRule>
  </conditionalFormatting>
  <conditionalFormatting sqref="B27:E27">
    <cfRule type="containsBlanks" dxfId="20" priority="7">
      <formula>LEN(TRIM(B27))=0</formula>
    </cfRule>
  </conditionalFormatting>
  <conditionalFormatting sqref="B29:E29">
    <cfRule type="containsBlanks" dxfId="19" priority="6">
      <formula>LEN(TRIM(B29))=0</formula>
    </cfRule>
  </conditionalFormatting>
  <conditionalFormatting sqref="B31:E32">
    <cfRule type="containsBlanks" dxfId="18" priority="5">
      <formula>LEN(TRIM(B31))=0</formula>
    </cfRule>
  </conditionalFormatting>
  <conditionalFormatting sqref="B34:E35">
    <cfRule type="containsBlanks" dxfId="17" priority="4">
      <formula>LEN(TRIM(B34))=0</formula>
    </cfRule>
  </conditionalFormatting>
  <conditionalFormatting sqref="B37:E37">
    <cfRule type="containsBlanks" dxfId="16" priority="3">
      <formula>LEN(TRIM(B37))=0</formula>
    </cfRule>
  </conditionalFormatting>
  <conditionalFormatting sqref="B39:E40">
    <cfRule type="containsBlanks" dxfId="15" priority="2">
      <formula>LEN(TRIM(B39))=0</formula>
    </cfRule>
  </conditionalFormatting>
  <conditionalFormatting sqref="B42:E42">
    <cfRule type="containsBlanks" dxfId="14" priority="1">
      <formula>LEN(TRIM(B42))=0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showGridLines="0" topLeftCell="A2" zoomScaleNormal="100" zoomScalePageLayoutView="45" workbookViewId="0">
      <selection activeCell="E38" sqref="E38"/>
    </sheetView>
  </sheetViews>
  <sheetFormatPr defaultColWidth="9.140625" defaultRowHeight="12.75" x14ac:dyDescent="0.2"/>
  <cols>
    <col min="1" max="1" width="100.140625" style="1" customWidth="1"/>
    <col min="2" max="2" width="16.7109375" style="1" customWidth="1"/>
    <col min="3" max="3" width="15.28515625" style="1" bestFit="1" customWidth="1"/>
    <col min="4" max="4" width="15.85546875" style="1" bestFit="1" customWidth="1"/>
    <col min="5" max="5" width="16" style="1" customWidth="1"/>
    <col min="6" max="6" width="9.140625" style="1" bestFit="1" customWidth="1"/>
    <col min="7" max="7" width="8.5703125" style="1" bestFit="1" customWidth="1"/>
    <col min="8" max="16384" width="9.140625" style="1"/>
  </cols>
  <sheetData>
    <row r="1" spans="1:7" s="118" customFormat="1" ht="13.5" customHeight="1" x14ac:dyDescent="0.25">
      <c r="A1" s="171" t="s">
        <v>261</v>
      </c>
      <c r="B1" s="171"/>
      <c r="C1" s="171"/>
      <c r="D1" s="171"/>
      <c r="E1" s="171"/>
      <c r="F1" s="171"/>
      <c r="G1" s="171"/>
    </row>
    <row r="2" spans="1:7" ht="3.75" customHeight="1" x14ac:dyDescent="0.2">
      <c r="A2" s="44"/>
      <c r="B2" s="44"/>
      <c r="C2" s="44"/>
      <c r="D2" s="44"/>
      <c r="E2" s="44"/>
      <c r="F2" s="44"/>
      <c r="G2" s="44"/>
    </row>
    <row r="3" spans="1:7" ht="25.5" x14ac:dyDescent="0.2">
      <c r="A3" s="55" t="s">
        <v>120</v>
      </c>
      <c r="B3" s="29" t="s">
        <v>295</v>
      </c>
      <c r="C3" s="29" t="str">
        <f>'Sažetak '!C13</f>
        <v>Izvorni plan 
2024.</v>
      </c>
      <c r="D3" s="29" t="str">
        <f>'Sažetak '!D13</f>
        <v>Tekući plan 
2024.</v>
      </c>
      <c r="E3" s="29" t="s">
        <v>296</v>
      </c>
      <c r="F3" s="36" t="s">
        <v>190</v>
      </c>
      <c r="G3" s="36" t="s">
        <v>191</v>
      </c>
    </row>
    <row r="4" spans="1:7" s="4" customFormat="1" ht="8.25" customHeight="1" x14ac:dyDescent="0.2">
      <c r="A4" s="53">
        <v>1</v>
      </c>
      <c r="B4" s="53">
        <v>2</v>
      </c>
      <c r="C4" s="53">
        <v>3</v>
      </c>
      <c r="D4" s="53">
        <v>4</v>
      </c>
      <c r="E4" s="53">
        <v>5</v>
      </c>
      <c r="F4" s="53" t="s">
        <v>114</v>
      </c>
      <c r="G4" s="53" t="s">
        <v>115</v>
      </c>
    </row>
    <row r="5" spans="1:7" x14ac:dyDescent="0.2">
      <c r="A5" s="7" t="s">
        <v>126</v>
      </c>
      <c r="B5" s="7"/>
      <c r="C5" s="7"/>
      <c r="D5" s="7"/>
      <c r="E5" s="7"/>
      <c r="F5" s="7"/>
      <c r="G5" s="7"/>
    </row>
    <row r="6" spans="1:7" x14ac:dyDescent="0.2">
      <c r="A6" s="95" t="s">
        <v>121</v>
      </c>
      <c r="B6" s="110">
        <f>SUM(B7:B11)</f>
        <v>0</v>
      </c>
      <c r="C6" s="110">
        <f t="shared" ref="C6:E6" si="0">SUM(C7:C11)</f>
        <v>0</v>
      </c>
      <c r="D6" s="110">
        <f t="shared" si="0"/>
        <v>0</v>
      </c>
      <c r="E6" s="110">
        <f t="shared" si="0"/>
        <v>0</v>
      </c>
      <c r="F6" s="112" t="str">
        <f>IFERROR(E6/B6*100,"-")</f>
        <v>-</v>
      </c>
      <c r="G6" s="112" t="str">
        <f>IFERROR(E6/D6*100,"-")</f>
        <v>-</v>
      </c>
    </row>
    <row r="7" spans="1:7" x14ac:dyDescent="0.2">
      <c r="A7" s="52" t="s">
        <v>165</v>
      </c>
      <c r="B7" s="22">
        <v>0</v>
      </c>
      <c r="C7" s="22">
        <v>0</v>
      </c>
      <c r="D7" s="22">
        <v>0</v>
      </c>
      <c r="E7" s="22">
        <v>0</v>
      </c>
      <c r="F7" s="107" t="str">
        <f t="shared" ref="F7:F38" si="1">IFERROR(E7/B7*100,"-")</f>
        <v>-</v>
      </c>
      <c r="G7" s="107" t="str">
        <f t="shared" ref="G7:G38" si="2">IFERROR(E7/D7*100,"-")</f>
        <v>-</v>
      </c>
    </row>
    <row r="8" spans="1:7" x14ac:dyDescent="0.2">
      <c r="A8" s="52" t="s">
        <v>212</v>
      </c>
      <c r="B8" s="22">
        <v>0</v>
      </c>
      <c r="C8" s="22">
        <v>0</v>
      </c>
      <c r="D8" s="22">
        <v>0</v>
      </c>
      <c r="E8" s="22">
        <v>0</v>
      </c>
      <c r="F8" s="107" t="str">
        <f t="shared" si="1"/>
        <v>-</v>
      </c>
      <c r="G8" s="107" t="str">
        <f t="shared" si="2"/>
        <v>-</v>
      </c>
    </row>
    <row r="9" spans="1:7" x14ac:dyDescent="0.2">
      <c r="A9" s="52" t="s">
        <v>166</v>
      </c>
      <c r="B9" s="22">
        <v>0</v>
      </c>
      <c r="C9" s="22">
        <v>0</v>
      </c>
      <c r="D9" s="22">
        <v>0</v>
      </c>
      <c r="E9" s="22">
        <v>0</v>
      </c>
      <c r="F9" s="107" t="str">
        <f t="shared" si="1"/>
        <v>-</v>
      </c>
      <c r="G9" s="107" t="str">
        <f t="shared" si="2"/>
        <v>-</v>
      </c>
    </row>
    <row r="10" spans="1:7" x14ac:dyDescent="0.2">
      <c r="A10" s="52" t="s">
        <v>167</v>
      </c>
      <c r="B10" s="22">
        <v>0</v>
      </c>
      <c r="C10" s="22">
        <v>0</v>
      </c>
      <c r="D10" s="22">
        <v>0</v>
      </c>
      <c r="E10" s="22">
        <v>0</v>
      </c>
      <c r="F10" s="107" t="str">
        <f t="shared" si="1"/>
        <v>-</v>
      </c>
      <c r="G10" s="107" t="str">
        <f t="shared" si="2"/>
        <v>-</v>
      </c>
    </row>
    <row r="11" spans="1:7" x14ac:dyDescent="0.2">
      <c r="A11" s="52" t="s">
        <v>168</v>
      </c>
      <c r="B11" s="22">
        <v>0</v>
      </c>
      <c r="C11" s="22">
        <v>0</v>
      </c>
      <c r="D11" s="22">
        <v>0</v>
      </c>
      <c r="E11" s="22">
        <v>0</v>
      </c>
      <c r="F11" s="107" t="str">
        <f t="shared" si="1"/>
        <v>-</v>
      </c>
      <c r="G11" s="107" t="str">
        <f t="shared" si="2"/>
        <v>-</v>
      </c>
    </row>
    <row r="12" spans="1:7" x14ac:dyDescent="0.2">
      <c r="A12" s="87" t="s">
        <v>122</v>
      </c>
      <c r="B12" s="110">
        <f>SUM(B13:B16)</f>
        <v>0</v>
      </c>
      <c r="C12" s="110">
        <f t="shared" ref="C12:E12" si="3">SUM(C13:C16)</f>
        <v>0</v>
      </c>
      <c r="D12" s="110">
        <f t="shared" si="3"/>
        <v>0</v>
      </c>
      <c r="E12" s="110">
        <f t="shared" si="3"/>
        <v>0</v>
      </c>
      <c r="F12" s="112" t="str">
        <f t="shared" si="1"/>
        <v>-</v>
      </c>
      <c r="G12" s="112" t="str">
        <f t="shared" si="2"/>
        <v>-</v>
      </c>
    </row>
    <row r="13" spans="1:7" x14ac:dyDescent="0.2">
      <c r="A13" s="52" t="s">
        <v>169</v>
      </c>
      <c r="B13" s="22">
        <v>0</v>
      </c>
      <c r="C13" s="22">
        <v>0</v>
      </c>
      <c r="D13" s="22">
        <v>0</v>
      </c>
      <c r="E13" s="22">
        <v>0</v>
      </c>
      <c r="F13" s="107" t="str">
        <f t="shared" si="1"/>
        <v>-</v>
      </c>
      <c r="G13" s="107" t="str">
        <f t="shared" si="2"/>
        <v>-</v>
      </c>
    </row>
    <row r="14" spans="1:7" x14ac:dyDescent="0.2">
      <c r="A14" s="52" t="s">
        <v>170</v>
      </c>
      <c r="B14" s="22">
        <v>0</v>
      </c>
      <c r="C14" s="22">
        <v>0</v>
      </c>
      <c r="D14" s="22">
        <v>0</v>
      </c>
      <c r="E14" s="22">
        <v>0</v>
      </c>
      <c r="F14" s="107" t="str">
        <f t="shared" si="1"/>
        <v>-</v>
      </c>
      <c r="G14" s="107" t="str">
        <f t="shared" si="2"/>
        <v>-</v>
      </c>
    </row>
    <row r="15" spans="1:7" x14ac:dyDescent="0.2">
      <c r="A15" s="52" t="s">
        <v>171</v>
      </c>
      <c r="B15" s="22">
        <v>0</v>
      </c>
      <c r="C15" s="22">
        <v>0</v>
      </c>
      <c r="D15" s="22">
        <v>0</v>
      </c>
      <c r="E15" s="22">
        <v>0</v>
      </c>
      <c r="F15" s="107" t="str">
        <f t="shared" si="1"/>
        <v>-</v>
      </c>
      <c r="G15" s="107" t="str">
        <f t="shared" si="2"/>
        <v>-</v>
      </c>
    </row>
    <row r="16" spans="1:7" x14ac:dyDescent="0.2">
      <c r="A16" s="52" t="s">
        <v>172</v>
      </c>
      <c r="B16" s="22">
        <v>0</v>
      </c>
      <c r="C16" s="22">
        <v>0</v>
      </c>
      <c r="D16" s="22">
        <v>0</v>
      </c>
      <c r="E16" s="22">
        <v>0</v>
      </c>
      <c r="F16" s="107" t="str">
        <f t="shared" si="1"/>
        <v>-</v>
      </c>
      <c r="G16" s="107" t="str">
        <f t="shared" si="2"/>
        <v>-</v>
      </c>
    </row>
    <row r="17" spans="1:7" x14ac:dyDescent="0.2">
      <c r="A17" s="87" t="s">
        <v>123</v>
      </c>
      <c r="B17" s="110">
        <f>SUM(B18:B23)</f>
        <v>0</v>
      </c>
      <c r="C17" s="110">
        <f t="shared" ref="C17:E17" si="4">SUM(C18:C23)</f>
        <v>0</v>
      </c>
      <c r="D17" s="110">
        <f t="shared" si="4"/>
        <v>0</v>
      </c>
      <c r="E17" s="110">
        <f t="shared" si="4"/>
        <v>0</v>
      </c>
      <c r="F17" s="112" t="str">
        <f t="shared" si="1"/>
        <v>-</v>
      </c>
      <c r="G17" s="112" t="str">
        <f t="shared" si="2"/>
        <v>-</v>
      </c>
    </row>
    <row r="18" spans="1:7" x14ac:dyDescent="0.2">
      <c r="A18" s="52" t="s">
        <v>173</v>
      </c>
      <c r="B18" s="22">
        <v>0</v>
      </c>
      <c r="C18" s="22">
        <v>0</v>
      </c>
      <c r="D18" s="22">
        <v>0</v>
      </c>
      <c r="E18" s="22">
        <v>0</v>
      </c>
      <c r="F18" s="107" t="str">
        <f t="shared" si="1"/>
        <v>-</v>
      </c>
      <c r="G18" s="107" t="str">
        <f t="shared" si="2"/>
        <v>-</v>
      </c>
    </row>
    <row r="19" spans="1:7" x14ac:dyDescent="0.2">
      <c r="A19" s="52" t="s">
        <v>174</v>
      </c>
      <c r="B19" s="22">
        <v>0</v>
      </c>
      <c r="C19" s="22">
        <v>0</v>
      </c>
      <c r="D19" s="22">
        <v>0</v>
      </c>
      <c r="E19" s="22">
        <v>0</v>
      </c>
      <c r="F19" s="107" t="str">
        <f t="shared" si="1"/>
        <v>-</v>
      </c>
      <c r="G19" s="107" t="str">
        <f t="shared" si="2"/>
        <v>-</v>
      </c>
    </row>
    <row r="20" spans="1:7" x14ac:dyDescent="0.2">
      <c r="A20" s="52" t="s">
        <v>213</v>
      </c>
      <c r="B20" s="22">
        <v>0</v>
      </c>
      <c r="C20" s="22">
        <v>0</v>
      </c>
      <c r="D20" s="22">
        <v>0</v>
      </c>
      <c r="E20" s="22">
        <v>0</v>
      </c>
      <c r="F20" s="107" t="str">
        <f t="shared" si="1"/>
        <v>-</v>
      </c>
      <c r="G20" s="107" t="str">
        <f t="shared" si="2"/>
        <v>-</v>
      </c>
    </row>
    <row r="21" spans="1:7" s="5" customFormat="1" x14ac:dyDescent="0.2">
      <c r="A21" s="52" t="s">
        <v>175</v>
      </c>
      <c r="B21" s="22">
        <v>0</v>
      </c>
      <c r="C21" s="22">
        <v>0</v>
      </c>
      <c r="D21" s="22">
        <v>0</v>
      </c>
      <c r="E21" s="22">
        <v>0</v>
      </c>
      <c r="F21" s="107" t="str">
        <f t="shared" si="1"/>
        <v>-</v>
      </c>
      <c r="G21" s="107" t="str">
        <f t="shared" si="2"/>
        <v>-</v>
      </c>
    </row>
    <row r="22" spans="1:7" x14ac:dyDescent="0.2">
      <c r="A22" s="52" t="s">
        <v>176</v>
      </c>
      <c r="B22" s="22">
        <v>0</v>
      </c>
      <c r="C22" s="22">
        <v>0</v>
      </c>
      <c r="D22" s="22">
        <v>0</v>
      </c>
      <c r="E22" s="22">
        <v>0</v>
      </c>
      <c r="F22" s="107" t="str">
        <f t="shared" si="1"/>
        <v>-</v>
      </c>
      <c r="G22" s="107" t="str">
        <f t="shared" si="2"/>
        <v>-</v>
      </c>
    </row>
    <row r="23" spans="1:7" x14ac:dyDescent="0.2">
      <c r="A23" s="52" t="s">
        <v>177</v>
      </c>
      <c r="B23" s="22">
        <v>0</v>
      </c>
      <c r="C23" s="22">
        <v>0</v>
      </c>
      <c r="D23" s="22">
        <v>0</v>
      </c>
      <c r="E23" s="22">
        <v>0</v>
      </c>
      <c r="F23" s="107" t="str">
        <f t="shared" si="1"/>
        <v>-</v>
      </c>
      <c r="G23" s="107" t="str">
        <f t="shared" si="2"/>
        <v>-</v>
      </c>
    </row>
    <row r="24" spans="1:7" x14ac:dyDescent="0.2">
      <c r="A24" s="87" t="s">
        <v>124</v>
      </c>
      <c r="B24" s="110">
        <f>SUM(B25:B31)</f>
        <v>904304.22000000009</v>
      </c>
      <c r="C24" s="110">
        <f t="shared" ref="C24:E24" si="5">SUM(C25:C31)</f>
        <v>971582</v>
      </c>
      <c r="D24" s="110">
        <f t="shared" si="5"/>
        <v>971582</v>
      </c>
      <c r="E24" s="110">
        <f t="shared" si="5"/>
        <v>1116071.06</v>
      </c>
      <c r="F24" s="112">
        <f t="shared" si="1"/>
        <v>123.41765473570388</v>
      </c>
      <c r="G24" s="112">
        <f t="shared" si="2"/>
        <v>114.87152499737543</v>
      </c>
    </row>
    <row r="25" spans="1:7" x14ac:dyDescent="0.2">
      <c r="A25" s="52" t="s">
        <v>178</v>
      </c>
      <c r="B25" s="101">
        <v>900905.63</v>
      </c>
      <c r="C25" s="101">
        <v>964851</v>
      </c>
      <c r="D25" s="101">
        <v>964851</v>
      </c>
      <c r="E25" s="101">
        <v>1113597.8400000001</v>
      </c>
      <c r="F25" s="107">
        <f t="shared" si="1"/>
        <v>123.60871138079135</v>
      </c>
      <c r="G25" s="107">
        <f t="shared" si="2"/>
        <v>115.41656069175448</v>
      </c>
    </row>
    <row r="26" spans="1:7" x14ac:dyDescent="0.2">
      <c r="A26" s="52" t="s">
        <v>179</v>
      </c>
      <c r="B26" s="22">
        <v>0</v>
      </c>
      <c r="C26" s="22">
        <v>0</v>
      </c>
      <c r="D26" s="22">
        <v>0</v>
      </c>
      <c r="E26" s="22">
        <v>0</v>
      </c>
      <c r="F26" s="107" t="str">
        <f t="shared" si="1"/>
        <v>-</v>
      </c>
      <c r="G26" s="107" t="str">
        <f t="shared" si="2"/>
        <v>-</v>
      </c>
    </row>
    <row r="27" spans="1:7" x14ac:dyDescent="0.2">
      <c r="A27" s="52" t="s">
        <v>180</v>
      </c>
      <c r="B27" s="22">
        <v>0</v>
      </c>
      <c r="C27" s="22">
        <v>0</v>
      </c>
      <c r="D27" s="22">
        <v>0</v>
      </c>
      <c r="E27" s="22">
        <v>0</v>
      </c>
      <c r="F27" s="107" t="str">
        <f t="shared" si="1"/>
        <v>-</v>
      </c>
      <c r="G27" s="107" t="str">
        <f t="shared" si="2"/>
        <v>-</v>
      </c>
    </row>
    <row r="28" spans="1:7" x14ac:dyDescent="0.2">
      <c r="A28" s="52" t="s">
        <v>181</v>
      </c>
      <c r="B28" s="22">
        <v>80</v>
      </c>
      <c r="C28" s="22">
        <v>0</v>
      </c>
      <c r="D28" s="22">
        <v>0</v>
      </c>
      <c r="E28" s="22">
        <v>88</v>
      </c>
      <c r="F28" s="107">
        <f t="shared" si="1"/>
        <v>110.00000000000001</v>
      </c>
      <c r="G28" s="107" t="str">
        <f t="shared" si="2"/>
        <v>-</v>
      </c>
    </row>
    <row r="29" spans="1:7" x14ac:dyDescent="0.2">
      <c r="A29" s="52" t="s">
        <v>182</v>
      </c>
      <c r="B29" s="101">
        <v>2999.93</v>
      </c>
      <c r="C29" s="101">
        <v>6731</v>
      </c>
      <c r="D29" s="101">
        <v>6731</v>
      </c>
      <c r="E29" s="101">
        <v>2070.46</v>
      </c>
      <c r="F29" s="107">
        <f t="shared" si="1"/>
        <v>69.016943728687011</v>
      </c>
      <c r="G29" s="107">
        <f t="shared" si="2"/>
        <v>30.760065369187345</v>
      </c>
    </row>
    <row r="30" spans="1:7" x14ac:dyDescent="0.2">
      <c r="A30" s="52" t="s">
        <v>183</v>
      </c>
      <c r="B30" s="22">
        <v>0</v>
      </c>
      <c r="C30" s="22">
        <v>0</v>
      </c>
      <c r="D30" s="22">
        <v>0</v>
      </c>
      <c r="E30" s="22">
        <v>0</v>
      </c>
      <c r="F30" s="107" t="str">
        <f t="shared" si="1"/>
        <v>-</v>
      </c>
      <c r="G30" s="107" t="str">
        <f t="shared" si="2"/>
        <v>-</v>
      </c>
    </row>
    <row r="31" spans="1:7" x14ac:dyDescent="0.2">
      <c r="A31" s="52" t="s">
        <v>184</v>
      </c>
      <c r="B31" s="22">
        <v>318.66000000000003</v>
      </c>
      <c r="C31" s="22">
        <v>0</v>
      </c>
      <c r="D31" s="22">
        <v>0</v>
      </c>
      <c r="E31" s="22">
        <v>314.76</v>
      </c>
      <c r="F31" s="107">
        <f t="shared" si="1"/>
        <v>98.776125023536039</v>
      </c>
      <c r="G31" s="107" t="str">
        <f t="shared" si="2"/>
        <v>-</v>
      </c>
    </row>
    <row r="32" spans="1:7" x14ac:dyDescent="0.2">
      <c r="A32" s="87" t="s">
        <v>125</v>
      </c>
      <c r="B32" s="110">
        <f>SUM(B33:B36)</f>
        <v>0</v>
      </c>
      <c r="C32" s="110">
        <f t="shared" ref="C32:E32" si="6">SUM(C33:C36)</f>
        <v>0</v>
      </c>
      <c r="D32" s="110">
        <f t="shared" si="6"/>
        <v>0</v>
      </c>
      <c r="E32" s="110">
        <f t="shared" si="6"/>
        <v>0</v>
      </c>
      <c r="F32" s="112" t="str">
        <f t="shared" si="1"/>
        <v>-</v>
      </c>
      <c r="G32" s="112" t="str">
        <f t="shared" si="2"/>
        <v>-</v>
      </c>
    </row>
    <row r="33" spans="1:7" x14ac:dyDescent="0.2">
      <c r="A33" s="52" t="s">
        <v>185</v>
      </c>
      <c r="B33" s="22">
        <v>0</v>
      </c>
      <c r="C33" s="22">
        <v>0</v>
      </c>
      <c r="D33" s="22">
        <v>0</v>
      </c>
      <c r="E33" s="22">
        <v>0</v>
      </c>
      <c r="F33" s="107" t="str">
        <f t="shared" si="1"/>
        <v>-</v>
      </c>
      <c r="G33" s="107" t="str">
        <f t="shared" si="2"/>
        <v>-</v>
      </c>
    </row>
    <row r="34" spans="1:7" s="5" customFormat="1" x14ac:dyDescent="0.2">
      <c r="A34" s="52" t="s">
        <v>186</v>
      </c>
      <c r="B34" s="22">
        <v>0</v>
      </c>
      <c r="C34" s="22">
        <v>0</v>
      </c>
      <c r="D34" s="22">
        <v>0</v>
      </c>
      <c r="E34" s="22">
        <v>0</v>
      </c>
      <c r="F34" s="107" t="str">
        <f t="shared" si="1"/>
        <v>-</v>
      </c>
      <c r="G34" s="107" t="str">
        <f t="shared" si="2"/>
        <v>-</v>
      </c>
    </row>
    <row r="35" spans="1:7" x14ac:dyDescent="0.2">
      <c r="A35" s="52" t="s">
        <v>187</v>
      </c>
      <c r="B35" s="22">
        <v>0</v>
      </c>
      <c r="C35" s="22">
        <v>0</v>
      </c>
      <c r="D35" s="22">
        <v>0</v>
      </c>
      <c r="E35" s="22">
        <v>0</v>
      </c>
      <c r="F35" s="107" t="str">
        <f t="shared" si="1"/>
        <v>-</v>
      </c>
      <c r="G35" s="107" t="str">
        <f t="shared" si="2"/>
        <v>-</v>
      </c>
    </row>
    <row r="36" spans="1:7" x14ac:dyDescent="0.2">
      <c r="A36" s="52" t="s">
        <v>188</v>
      </c>
      <c r="B36" s="22">
        <v>0</v>
      </c>
      <c r="C36" s="22">
        <v>0</v>
      </c>
      <c r="D36" s="22">
        <v>0</v>
      </c>
      <c r="E36" s="22">
        <v>0</v>
      </c>
      <c r="F36" s="107" t="str">
        <f t="shared" si="1"/>
        <v>-</v>
      </c>
      <c r="G36" s="107" t="str">
        <f t="shared" si="2"/>
        <v>-</v>
      </c>
    </row>
    <row r="37" spans="1:7" x14ac:dyDescent="0.2">
      <c r="B37" s="104"/>
      <c r="C37" s="104"/>
      <c r="D37" s="104"/>
      <c r="E37" s="104"/>
      <c r="F37" s="108"/>
      <c r="G37" s="108"/>
    </row>
    <row r="38" spans="1:7" x14ac:dyDescent="0.2">
      <c r="A38" s="86" t="s">
        <v>102</v>
      </c>
      <c r="B38" s="111">
        <f>B6+B12+B17+B24+B32</f>
        <v>904304.22000000009</v>
      </c>
      <c r="C38" s="111">
        <f t="shared" ref="C38:E38" si="7">C6+C12+C17+C24+C32</f>
        <v>971582</v>
      </c>
      <c r="D38" s="111">
        <f t="shared" si="7"/>
        <v>971582</v>
      </c>
      <c r="E38" s="111">
        <f t="shared" si="7"/>
        <v>1116071.06</v>
      </c>
      <c r="F38" s="113">
        <f t="shared" si="1"/>
        <v>123.41765473570388</v>
      </c>
      <c r="G38" s="113">
        <f t="shared" si="2"/>
        <v>114.87152499737543</v>
      </c>
    </row>
    <row r="40" spans="1:7" x14ac:dyDescent="0.2">
      <c r="B40" s="66"/>
      <c r="C40" s="66"/>
      <c r="D40" s="66"/>
      <c r="E40" s="66"/>
      <c r="F40" s="66"/>
      <c r="G40" s="66"/>
    </row>
  </sheetData>
  <mergeCells count="1">
    <mergeCell ref="A1:G1"/>
  </mergeCells>
  <conditionalFormatting sqref="B7:E11">
    <cfRule type="containsBlanks" dxfId="13" priority="5">
      <formula>LEN(TRIM(B7))=0</formula>
    </cfRule>
  </conditionalFormatting>
  <conditionalFormatting sqref="B13:E16">
    <cfRule type="containsBlanks" dxfId="12" priority="4">
      <formula>LEN(TRIM(B13))=0</formula>
    </cfRule>
  </conditionalFormatting>
  <conditionalFormatting sqref="B18:E23">
    <cfRule type="containsBlanks" dxfId="11" priority="3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showGridLines="0" tabSelected="1" zoomScaleNormal="100" zoomScalePageLayoutView="46" workbookViewId="0">
      <selection activeCell="E29" sqref="E29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1" bestFit="1" customWidth="1"/>
    <col min="7" max="7" width="10" style="1" bestFit="1" customWidth="1"/>
    <col min="8" max="16384" width="9.140625" style="1"/>
  </cols>
  <sheetData>
    <row r="1" spans="1:7" s="118" customFormat="1" ht="15.75" x14ac:dyDescent="0.25">
      <c r="A1" s="124" t="s">
        <v>103</v>
      </c>
      <c r="G1" s="125"/>
    </row>
    <row r="3" spans="1:7" s="118" customFormat="1" ht="15.75" x14ac:dyDescent="0.25">
      <c r="A3" s="171" t="s">
        <v>262</v>
      </c>
      <c r="B3" s="171"/>
      <c r="C3" s="171"/>
      <c r="D3" s="171"/>
      <c r="E3" s="171"/>
      <c r="F3" s="171"/>
      <c r="G3" s="171"/>
    </row>
    <row r="4" spans="1:7" x14ac:dyDescent="0.2">
      <c r="A4" s="44"/>
      <c r="B4" s="44"/>
      <c r="C4" s="44"/>
      <c r="D4" s="44"/>
      <c r="E4" s="44"/>
      <c r="F4" s="44"/>
      <c r="G4" s="44"/>
    </row>
    <row r="5" spans="1:7" ht="38.25" x14ac:dyDescent="0.2">
      <c r="A5" s="55" t="s">
        <v>127</v>
      </c>
      <c r="B5" s="29" t="str">
        <f>'Sažetak '!B13</f>
        <v>Ostvarenje / izvršenje 
01.01.-31.12.'23.</v>
      </c>
      <c r="C5" s="29" t="str">
        <f>'Sažetak '!C13</f>
        <v>Izvorni plan 
2024.</v>
      </c>
      <c r="D5" s="29" t="str">
        <f>'Sažetak '!D13</f>
        <v>Tekući plan 
2024.</v>
      </c>
      <c r="E5" s="29" t="str">
        <f>'Sažetak '!E13</f>
        <v>Ostvarenje / izvršenje 
01.01.-31.12.24.</v>
      </c>
      <c r="F5" s="36" t="s">
        <v>190</v>
      </c>
      <c r="G5" s="36" t="s">
        <v>191</v>
      </c>
    </row>
    <row r="6" spans="1:7" s="4" customFormat="1" ht="11.25" x14ac:dyDescent="0.2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 t="s">
        <v>114</v>
      </c>
      <c r="G6" s="53" t="s">
        <v>115</v>
      </c>
    </row>
    <row r="7" spans="1:7" x14ac:dyDescent="0.2">
      <c r="A7" s="7" t="s">
        <v>104</v>
      </c>
      <c r="B7" s="46"/>
      <c r="C7" s="46"/>
      <c r="D7" s="46"/>
      <c r="E7" s="46"/>
      <c r="F7" s="47"/>
      <c r="G7" s="90"/>
    </row>
    <row r="8" spans="1:7" x14ac:dyDescent="0.2">
      <c r="A8" s="51" t="s">
        <v>105</v>
      </c>
      <c r="B8" s="100">
        <f>B9+B11</f>
        <v>0</v>
      </c>
      <c r="C8" s="100">
        <f t="shared" ref="C8:E8" si="0">C9+C11</f>
        <v>0</v>
      </c>
      <c r="D8" s="100">
        <f t="shared" si="0"/>
        <v>0</v>
      </c>
      <c r="E8" s="100">
        <f t="shared" si="0"/>
        <v>0</v>
      </c>
      <c r="F8" s="106" t="str">
        <f>IFERROR(E8/B8*100,"-")</f>
        <v>-</v>
      </c>
      <c r="G8" s="106" t="str">
        <f>IFERROR(E8/D8*100,"-")</f>
        <v>-</v>
      </c>
    </row>
    <row r="9" spans="1:7" ht="25.5" x14ac:dyDescent="0.2">
      <c r="A9" s="48" t="s">
        <v>189</v>
      </c>
      <c r="B9" s="100">
        <f>B10</f>
        <v>0</v>
      </c>
      <c r="C9" s="100">
        <f t="shared" ref="C9:E9" si="1">C10</f>
        <v>0</v>
      </c>
      <c r="D9" s="100">
        <f t="shared" si="1"/>
        <v>0</v>
      </c>
      <c r="E9" s="100">
        <f t="shared" si="1"/>
        <v>0</v>
      </c>
      <c r="F9" s="106" t="str">
        <f t="shared" ref="F9:F24" si="2">IFERROR(E9/B9*100,"-")</f>
        <v>-</v>
      </c>
      <c r="G9" s="106" t="str">
        <f t="shared" ref="G9:G24" si="3">IFERROR(E9/D9*100,"-")</f>
        <v>-</v>
      </c>
    </row>
    <row r="10" spans="1:7" s="5" customFormat="1" x14ac:dyDescent="0.2">
      <c r="A10" s="49" t="s">
        <v>195</v>
      </c>
      <c r="B10" s="22">
        <v>0</v>
      </c>
      <c r="C10" s="22">
        <v>0</v>
      </c>
      <c r="D10" s="22">
        <v>0</v>
      </c>
      <c r="E10" s="22">
        <v>0</v>
      </c>
      <c r="F10" s="107" t="str">
        <f t="shared" si="2"/>
        <v>-</v>
      </c>
      <c r="G10" s="106" t="str">
        <f t="shared" si="3"/>
        <v>-</v>
      </c>
    </row>
    <row r="11" spans="1:7" s="5" customFormat="1" ht="25.5" x14ac:dyDescent="0.2">
      <c r="A11" s="48" t="s">
        <v>106</v>
      </c>
      <c r="B11" s="100">
        <f>B12</f>
        <v>0</v>
      </c>
      <c r="C11" s="100">
        <f t="shared" ref="C11:E11" si="4">C12</f>
        <v>0</v>
      </c>
      <c r="D11" s="100">
        <f t="shared" si="4"/>
        <v>0</v>
      </c>
      <c r="E11" s="100">
        <f t="shared" si="4"/>
        <v>0</v>
      </c>
      <c r="F11" s="106" t="str">
        <f t="shared" si="2"/>
        <v>-</v>
      </c>
      <c r="G11" s="106" t="str">
        <f t="shared" si="3"/>
        <v>-</v>
      </c>
    </row>
    <row r="12" spans="1:7" x14ac:dyDescent="0.2">
      <c r="A12" s="49" t="s">
        <v>196</v>
      </c>
      <c r="B12" s="22">
        <v>0</v>
      </c>
      <c r="C12" s="22">
        <v>0</v>
      </c>
      <c r="D12" s="22">
        <v>0</v>
      </c>
      <c r="E12" s="22">
        <v>0</v>
      </c>
      <c r="F12" s="107" t="str">
        <f t="shared" si="2"/>
        <v>-</v>
      </c>
      <c r="G12" s="106" t="str">
        <f t="shared" si="3"/>
        <v>-</v>
      </c>
    </row>
    <row r="13" spans="1:7" x14ac:dyDescent="0.2">
      <c r="A13" s="49"/>
      <c r="B13" s="101"/>
      <c r="C13" s="101"/>
      <c r="D13" s="101"/>
      <c r="E13" s="101"/>
      <c r="F13" s="107"/>
      <c r="G13" s="106"/>
    </row>
    <row r="14" spans="1:7" x14ac:dyDescent="0.2">
      <c r="A14" s="57" t="s">
        <v>107</v>
      </c>
      <c r="B14" s="103">
        <f>B8</f>
        <v>0</v>
      </c>
      <c r="C14" s="103">
        <f t="shared" ref="C14:E14" si="5">C8</f>
        <v>0</v>
      </c>
      <c r="D14" s="103">
        <f t="shared" si="5"/>
        <v>0</v>
      </c>
      <c r="E14" s="103">
        <f t="shared" si="5"/>
        <v>0</v>
      </c>
      <c r="F14" s="92" t="str">
        <f t="shared" si="2"/>
        <v>-</v>
      </c>
      <c r="G14" s="92" t="str">
        <f t="shared" si="3"/>
        <v>-</v>
      </c>
    </row>
    <row r="15" spans="1:7" x14ac:dyDescent="0.2">
      <c r="A15" s="52"/>
      <c r="B15" s="104"/>
      <c r="C15" s="104"/>
      <c r="D15" s="104"/>
      <c r="E15" s="104"/>
      <c r="F15" s="108"/>
      <c r="G15" s="109"/>
    </row>
    <row r="16" spans="1:7" x14ac:dyDescent="0.2">
      <c r="A16" s="7" t="s">
        <v>108</v>
      </c>
      <c r="B16" s="99"/>
      <c r="C16" s="99"/>
      <c r="D16" s="99"/>
      <c r="E16" s="99"/>
      <c r="F16" s="105" t="str">
        <f t="shared" si="2"/>
        <v>-</v>
      </c>
      <c r="G16" s="105" t="str">
        <f t="shared" si="3"/>
        <v>-</v>
      </c>
    </row>
    <row r="17" spans="1:7" x14ac:dyDescent="0.2">
      <c r="A17" s="51" t="s">
        <v>109</v>
      </c>
      <c r="B17" s="100">
        <f>B18+B20</f>
        <v>0</v>
      </c>
      <c r="C17" s="100">
        <f t="shared" ref="C17:E17" si="6">C18+C20</f>
        <v>0</v>
      </c>
      <c r="D17" s="100">
        <f t="shared" si="6"/>
        <v>0</v>
      </c>
      <c r="E17" s="100">
        <f t="shared" si="6"/>
        <v>0</v>
      </c>
      <c r="F17" s="106" t="str">
        <f t="shared" si="2"/>
        <v>-</v>
      </c>
      <c r="G17" s="106" t="str">
        <f t="shared" si="3"/>
        <v>-</v>
      </c>
    </row>
    <row r="18" spans="1:7" ht="25.5" x14ac:dyDescent="0.2">
      <c r="A18" s="48" t="s">
        <v>214</v>
      </c>
      <c r="B18" s="100">
        <f>B19</f>
        <v>0</v>
      </c>
      <c r="C18" s="100">
        <f t="shared" ref="C18:E18" si="7">C19</f>
        <v>0</v>
      </c>
      <c r="D18" s="100">
        <f t="shared" si="7"/>
        <v>0</v>
      </c>
      <c r="E18" s="100">
        <f t="shared" si="7"/>
        <v>0</v>
      </c>
      <c r="F18" s="106" t="str">
        <f t="shared" si="2"/>
        <v>-</v>
      </c>
      <c r="G18" s="106" t="str">
        <f t="shared" si="3"/>
        <v>-</v>
      </c>
    </row>
    <row r="19" spans="1:7" x14ac:dyDescent="0.2">
      <c r="A19" s="49" t="s">
        <v>215</v>
      </c>
      <c r="B19" s="22">
        <v>0</v>
      </c>
      <c r="C19" s="22">
        <v>0</v>
      </c>
      <c r="D19" s="22">
        <v>0</v>
      </c>
      <c r="E19" s="22">
        <v>0</v>
      </c>
      <c r="F19" s="107" t="str">
        <f t="shared" si="2"/>
        <v>-</v>
      </c>
      <c r="G19" s="106" t="str">
        <f t="shared" si="3"/>
        <v>-</v>
      </c>
    </row>
    <row r="20" spans="1:7" s="5" customFormat="1" ht="25.5" x14ac:dyDescent="0.2">
      <c r="A20" s="48" t="s">
        <v>110</v>
      </c>
      <c r="B20" s="100">
        <f>B21+B22</f>
        <v>0</v>
      </c>
      <c r="C20" s="100">
        <f t="shared" ref="C20:E20" si="8">C21+C22</f>
        <v>0</v>
      </c>
      <c r="D20" s="100">
        <f t="shared" si="8"/>
        <v>0</v>
      </c>
      <c r="E20" s="100">
        <f t="shared" si="8"/>
        <v>0</v>
      </c>
      <c r="F20" s="106" t="str">
        <f t="shared" si="2"/>
        <v>-</v>
      </c>
      <c r="G20" s="106" t="str">
        <f t="shared" si="3"/>
        <v>-</v>
      </c>
    </row>
    <row r="21" spans="1:7" ht="25.5" x14ac:dyDescent="0.2">
      <c r="A21" s="49" t="s">
        <v>111</v>
      </c>
      <c r="B21" s="22">
        <v>0</v>
      </c>
      <c r="C21" s="22">
        <v>0</v>
      </c>
      <c r="D21" s="22">
        <v>0</v>
      </c>
      <c r="E21" s="22">
        <v>0</v>
      </c>
      <c r="F21" s="107" t="str">
        <f t="shared" si="2"/>
        <v>-</v>
      </c>
      <c r="G21" s="106" t="str">
        <f t="shared" si="3"/>
        <v>-</v>
      </c>
    </row>
    <row r="22" spans="1:7" ht="25.5" x14ac:dyDescent="0.2">
      <c r="A22" s="49" t="s">
        <v>247</v>
      </c>
      <c r="B22" s="22">
        <v>0</v>
      </c>
      <c r="C22" s="22">
        <v>0</v>
      </c>
      <c r="D22" s="22">
        <v>0</v>
      </c>
      <c r="E22" s="22">
        <v>0</v>
      </c>
      <c r="F22" s="107" t="str">
        <f t="shared" si="2"/>
        <v>-</v>
      </c>
      <c r="G22" s="106" t="str">
        <f t="shared" si="3"/>
        <v>-</v>
      </c>
    </row>
    <row r="23" spans="1:7" x14ac:dyDescent="0.2">
      <c r="A23" s="49"/>
      <c r="B23" s="101"/>
      <c r="C23" s="101"/>
      <c r="D23" s="101"/>
      <c r="E23" s="101"/>
      <c r="F23" s="107"/>
      <c r="G23" s="107"/>
    </row>
    <row r="24" spans="1:7" x14ac:dyDescent="0.2">
      <c r="A24" s="57" t="s">
        <v>112</v>
      </c>
      <c r="B24" s="103">
        <f>B17</f>
        <v>0</v>
      </c>
      <c r="C24" s="103">
        <f t="shared" ref="C24:E24" si="9">C17</f>
        <v>0</v>
      </c>
      <c r="D24" s="103">
        <f t="shared" si="9"/>
        <v>0</v>
      </c>
      <c r="E24" s="103">
        <f t="shared" si="9"/>
        <v>0</v>
      </c>
      <c r="F24" s="92" t="str">
        <f t="shared" si="2"/>
        <v>-</v>
      </c>
      <c r="G24" s="92" t="str">
        <f t="shared" si="3"/>
        <v>-</v>
      </c>
    </row>
    <row r="25" spans="1:7" x14ac:dyDescent="0.2">
      <c r="B25" s="66"/>
      <c r="C25" s="66"/>
      <c r="D25" s="66"/>
      <c r="E25" s="66"/>
    </row>
    <row r="28" spans="1:7" x14ac:dyDescent="0.2">
      <c r="B28" s="66"/>
      <c r="C28" s="66"/>
      <c r="D28" s="66"/>
      <c r="E28" s="66"/>
      <c r="F28" s="66"/>
      <c r="G28" s="66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showGridLines="0" zoomScaleNormal="100" zoomScalePageLayoutView="45" workbookViewId="0">
      <selection activeCell="E39" sqref="E39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43" bestFit="1" customWidth="1"/>
    <col min="7" max="7" width="10" style="43" bestFit="1" customWidth="1"/>
    <col min="8" max="16384" width="9.140625" style="1"/>
  </cols>
  <sheetData>
    <row r="1" spans="1:7" s="118" customFormat="1" ht="15.75" x14ac:dyDescent="0.25">
      <c r="A1" s="171" t="s">
        <v>266</v>
      </c>
      <c r="B1" s="171"/>
      <c r="C1" s="171"/>
      <c r="D1" s="171"/>
      <c r="E1" s="171"/>
      <c r="F1" s="171"/>
      <c r="G1" s="171"/>
    </row>
    <row r="2" spans="1:7" x14ac:dyDescent="0.2">
      <c r="A2" s="44"/>
      <c r="B2" s="44"/>
      <c r="C2" s="44"/>
      <c r="D2" s="44"/>
      <c r="E2" s="44"/>
      <c r="F2" s="61"/>
      <c r="G2" s="61"/>
    </row>
    <row r="3" spans="1:7" ht="38.25" x14ac:dyDescent="0.2">
      <c r="A3" s="55" t="s">
        <v>117</v>
      </c>
      <c r="B3" s="29" t="str">
        <f>'Sažetak '!B13</f>
        <v>Ostvarenje / izvršenje 
01.01.-31.12.'23.</v>
      </c>
      <c r="C3" s="29" t="str">
        <f>'Sažetak '!C13</f>
        <v>Izvorni plan 
2024.</v>
      </c>
      <c r="D3" s="29" t="str">
        <f>'Sažetak '!D13</f>
        <v>Tekući plan 
2024.</v>
      </c>
      <c r="E3" s="29" t="str">
        <f>'Sažetak '!E13</f>
        <v>Ostvarenje / izvršenje 
01.01.-31.12.24.</v>
      </c>
      <c r="F3" s="36" t="s">
        <v>190</v>
      </c>
      <c r="G3" s="36" t="s">
        <v>191</v>
      </c>
    </row>
    <row r="4" spans="1:7" s="4" customFormat="1" ht="11.25" x14ac:dyDescent="0.2">
      <c r="A4" s="53">
        <v>1</v>
      </c>
      <c r="B4" s="53">
        <v>2</v>
      </c>
      <c r="C4" s="53">
        <v>3</v>
      </c>
      <c r="D4" s="53">
        <v>4</v>
      </c>
      <c r="E4" s="53">
        <v>5</v>
      </c>
      <c r="F4" s="62" t="s">
        <v>114</v>
      </c>
      <c r="G4" s="62" t="s">
        <v>115</v>
      </c>
    </row>
    <row r="5" spans="1:7" ht="18.75" customHeight="1" x14ac:dyDescent="0.2">
      <c r="A5" s="7" t="s">
        <v>128</v>
      </c>
      <c r="B5" s="7"/>
      <c r="C5" s="7"/>
      <c r="D5" s="7"/>
      <c r="E5" s="7"/>
      <c r="F5" s="42"/>
      <c r="G5" s="42"/>
    </row>
    <row r="6" spans="1:7" x14ac:dyDescent="0.2">
      <c r="A6" s="48" t="s">
        <v>159</v>
      </c>
      <c r="B6" s="59">
        <f>B7</f>
        <v>0</v>
      </c>
      <c r="C6" s="59">
        <f t="shared" ref="C6:E6" si="0">C7</f>
        <v>0</v>
      </c>
      <c r="D6" s="59">
        <f t="shared" si="0"/>
        <v>0</v>
      </c>
      <c r="E6" s="59">
        <f t="shared" si="0"/>
        <v>0</v>
      </c>
      <c r="F6" s="6" t="str">
        <f>IFERROR(E6/B6*100,"-")</f>
        <v>-</v>
      </c>
      <c r="G6" s="6" t="str">
        <f>IFERROR(E6/D6*100,"-")</f>
        <v>-</v>
      </c>
    </row>
    <row r="7" spans="1:7" x14ac:dyDescent="0.2">
      <c r="A7" s="49" t="s">
        <v>147</v>
      </c>
      <c r="B7" s="97">
        <v>0</v>
      </c>
      <c r="C7" s="97">
        <v>0</v>
      </c>
      <c r="D7" s="97">
        <v>0</v>
      </c>
      <c r="E7" s="97">
        <v>0</v>
      </c>
      <c r="F7" s="12" t="str">
        <f t="shared" ref="F7:F13" si="1">IFERROR(E7/B7*100,"-")</f>
        <v>-</v>
      </c>
      <c r="G7" s="12" t="str">
        <f t="shared" ref="G7:G13" si="2">IFERROR(E7/D7*100,"-")</f>
        <v>-</v>
      </c>
    </row>
    <row r="8" spans="1:7" x14ac:dyDescent="0.2">
      <c r="A8" s="48" t="s">
        <v>161</v>
      </c>
      <c r="B8" s="59">
        <f>B9</f>
        <v>0</v>
      </c>
      <c r="C8" s="59">
        <f t="shared" ref="C8:E8" si="3">C9</f>
        <v>0</v>
      </c>
      <c r="D8" s="59">
        <f t="shared" si="3"/>
        <v>0</v>
      </c>
      <c r="E8" s="59">
        <f t="shared" si="3"/>
        <v>0</v>
      </c>
      <c r="F8" s="6" t="str">
        <f t="shared" si="1"/>
        <v>-</v>
      </c>
      <c r="G8" s="6" t="str">
        <f t="shared" si="2"/>
        <v>-</v>
      </c>
    </row>
    <row r="9" spans="1:7" x14ac:dyDescent="0.2">
      <c r="A9" s="49" t="s">
        <v>150</v>
      </c>
      <c r="B9" s="97">
        <v>0</v>
      </c>
      <c r="C9" s="97">
        <v>0</v>
      </c>
      <c r="D9" s="97">
        <v>0</v>
      </c>
      <c r="E9" s="97">
        <v>0</v>
      </c>
      <c r="F9" s="12" t="str">
        <f t="shared" si="1"/>
        <v>-</v>
      </c>
      <c r="G9" s="12" t="str">
        <f t="shared" si="2"/>
        <v>-</v>
      </c>
    </row>
    <row r="10" spans="1:7" x14ac:dyDescent="0.2">
      <c r="A10" s="48" t="s">
        <v>164</v>
      </c>
      <c r="B10" s="59">
        <f>B11</f>
        <v>0</v>
      </c>
      <c r="C10" s="59">
        <f t="shared" ref="C10:E10" si="4">C11</f>
        <v>0</v>
      </c>
      <c r="D10" s="59">
        <f t="shared" si="4"/>
        <v>0</v>
      </c>
      <c r="E10" s="59">
        <f t="shared" si="4"/>
        <v>0</v>
      </c>
      <c r="F10" s="6" t="str">
        <f t="shared" si="1"/>
        <v>-</v>
      </c>
      <c r="G10" s="6" t="str">
        <f t="shared" si="2"/>
        <v>-</v>
      </c>
    </row>
    <row r="11" spans="1:7" x14ac:dyDescent="0.2">
      <c r="A11" s="49" t="s">
        <v>149</v>
      </c>
      <c r="B11" s="97">
        <v>0</v>
      </c>
      <c r="C11" s="97">
        <v>0</v>
      </c>
      <c r="D11" s="97">
        <v>0</v>
      </c>
      <c r="E11" s="97">
        <v>0</v>
      </c>
      <c r="F11" s="12" t="str">
        <f t="shared" si="1"/>
        <v>-</v>
      </c>
      <c r="G11" s="12" t="str">
        <f t="shared" si="2"/>
        <v>-</v>
      </c>
    </row>
    <row r="12" spans="1:7" x14ac:dyDescent="0.2">
      <c r="A12" s="49"/>
      <c r="B12" s="14"/>
      <c r="C12" s="14"/>
      <c r="D12" s="14"/>
      <c r="E12" s="14"/>
      <c r="F12" s="12"/>
      <c r="G12" s="12"/>
    </row>
    <row r="13" spans="1:7" x14ac:dyDescent="0.2">
      <c r="A13" s="57" t="s">
        <v>107</v>
      </c>
      <c r="B13" s="60">
        <f>B6+B8+B10</f>
        <v>0</v>
      </c>
      <c r="C13" s="60">
        <f t="shared" ref="C13:E13" si="5">C6+C8+C10</f>
        <v>0</v>
      </c>
      <c r="D13" s="60">
        <f t="shared" si="5"/>
        <v>0</v>
      </c>
      <c r="E13" s="60">
        <f t="shared" si="5"/>
        <v>0</v>
      </c>
      <c r="F13" s="89" t="str">
        <f t="shared" si="1"/>
        <v>-</v>
      </c>
      <c r="G13" s="89" t="str">
        <f t="shared" si="2"/>
        <v>-</v>
      </c>
    </row>
    <row r="14" spans="1:7" x14ac:dyDescent="0.2">
      <c r="B14" s="98"/>
      <c r="C14" s="98"/>
      <c r="D14" s="98"/>
      <c r="E14" s="98"/>
    </row>
    <row r="15" spans="1:7" x14ac:dyDescent="0.2">
      <c r="B15" s="98"/>
      <c r="C15" s="98"/>
      <c r="D15" s="98"/>
      <c r="E15" s="98"/>
    </row>
    <row r="16" spans="1:7" ht="17.25" customHeight="1" x14ac:dyDescent="0.2">
      <c r="A16" s="7" t="s">
        <v>129</v>
      </c>
      <c r="B16" s="114"/>
      <c r="C16" s="114"/>
      <c r="D16" s="114"/>
      <c r="E16" s="114"/>
      <c r="F16" s="91"/>
      <c r="G16" s="91"/>
    </row>
    <row r="17" spans="1:7" x14ac:dyDescent="0.2">
      <c r="A17" s="48" t="s">
        <v>159</v>
      </c>
      <c r="B17" s="59">
        <f>B18</f>
        <v>0</v>
      </c>
      <c r="C17" s="59">
        <f t="shared" ref="C17:E17" si="6">C18</f>
        <v>0</v>
      </c>
      <c r="D17" s="59">
        <f t="shared" si="6"/>
        <v>0</v>
      </c>
      <c r="E17" s="59">
        <f t="shared" si="6"/>
        <v>0</v>
      </c>
      <c r="F17" s="6" t="str">
        <f t="shared" ref="F17:F23" si="7">IFERROR(E17/B17*100,"-")</f>
        <v>-</v>
      </c>
      <c r="G17" s="6" t="str">
        <f t="shared" ref="G17:G23" si="8">IFERROR(E17/D17*100,"-")</f>
        <v>-</v>
      </c>
    </row>
    <row r="18" spans="1:7" x14ac:dyDescent="0.2">
      <c r="A18" s="49" t="s">
        <v>147</v>
      </c>
      <c r="B18" s="97">
        <v>0</v>
      </c>
      <c r="C18" s="97">
        <v>0</v>
      </c>
      <c r="D18" s="97">
        <v>0</v>
      </c>
      <c r="E18" s="97">
        <v>0</v>
      </c>
      <c r="F18" s="12" t="str">
        <f t="shared" si="7"/>
        <v>-</v>
      </c>
      <c r="G18" s="12" t="str">
        <f t="shared" si="8"/>
        <v>-</v>
      </c>
    </row>
    <row r="19" spans="1:7" x14ac:dyDescent="0.2">
      <c r="A19" s="48" t="s">
        <v>161</v>
      </c>
      <c r="B19" s="59">
        <f>B20+B21</f>
        <v>0</v>
      </c>
      <c r="C19" s="59">
        <f t="shared" ref="C19:E19" si="9">C20+C21</f>
        <v>0</v>
      </c>
      <c r="D19" s="59">
        <f t="shared" si="9"/>
        <v>0</v>
      </c>
      <c r="E19" s="59">
        <f t="shared" si="9"/>
        <v>0</v>
      </c>
      <c r="F19" s="6" t="str">
        <f t="shared" si="7"/>
        <v>-</v>
      </c>
      <c r="G19" s="6" t="str">
        <f t="shared" si="8"/>
        <v>-</v>
      </c>
    </row>
    <row r="20" spans="1:7" x14ac:dyDescent="0.2">
      <c r="A20" s="49" t="s">
        <v>150</v>
      </c>
      <c r="B20" s="97">
        <v>0</v>
      </c>
      <c r="C20" s="97">
        <v>0</v>
      </c>
      <c r="D20" s="97">
        <v>0</v>
      </c>
      <c r="E20" s="97">
        <v>0</v>
      </c>
      <c r="F20" s="12" t="str">
        <f t="shared" si="7"/>
        <v>-</v>
      </c>
      <c r="G20" s="12" t="str">
        <f t="shared" si="8"/>
        <v>-</v>
      </c>
    </row>
    <row r="21" spans="1:7" x14ac:dyDescent="0.2">
      <c r="A21" s="49" t="s">
        <v>153</v>
      </c>
      <c r="B21" s="97">
        <v>0</v>
      </c>
      <c r="C21" s="97">
        <v>0</v>
      </c>
      <c r="D21" s="97">
        <v>0</v>
      </c>
      <c r="E21" s="97">
        <v>0</v>
      </c>
      <c r="F21" s="12" t="str">
        <f t="shared" si="7"/>
        <v>-</v>
      </c>
      <c r="G21" s="12" t="str">
        <f t="shared" si="8"/>
        <v>-</v>
      </c>
    </row>
    <row r="22" spans="1:7" x14ac:dyDescent="0.2">
      <c r="A22" s="49"/>
      <c r="B22" s="14"/>
      <c r="C22" s="14"/>
      <c r="D22" s="14"/>
      <c r="E22" s="14"/>
      <c r="F22" s="13"/>
      <c r="G22" s="12"/>
    </row>
    <row r="23" spans="1:7" x14ac:dyDescent="0.2">
      <c r="A23" s="57" t="s">
        <v>112</v>
      </c>
      <c r="B23" s="60">
        <f>B17+B19</f>
        <v>0</v>
      </c>
      <c r="C23" s="60">
        <f t="shared" ref="C23:E23" si="10">C17+C19</f>
        <v>0</v>
      </c>
      <c r="D23" s="60">
        <f t="shared" si="10"/>
        <v>0</v>
      </c>
      <c r="E23" s="60">
        <f t="shared" si="10"/>
        <v>0</v>
      </c>
      <c r="F23" s="89" t="str">
        <f t="shared" si="7"/>
        <v>-</v>
      </c>
      <c r="G23" s="89" t="str">
        <f t="shared" si="8"/>
        <v>-</v>
      </c>
    </row>
    <row r="24" spans="1:7" x14ac:dyDescent="0.2">
      <c r="A24" s="49"/>
      <c r="B24" s="11"/>
      <c r="C24" s="11"/>
      <c r="D24" s="11"/>
      <c r="E24" s="11"/>
      <c r="F24" s="12"/>
      <c r="G24" s="12"/>
    </row>
    <row r="25" spans="1:7" x14ac:dyDescent="0.2">
      <c r="A25" s="51"/>
      <c r="B25" s="59"/>
      <c r="C25" s="59"/>
      <c r="D25" s="59"/>
      <c r="E25" s="59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8"/>
  <sheetViews>
    <sheetView topLeftCell="A147" zoomScaleNormal="100" zoomScalePageLayoutView="34" workbookViewId="0">
      <selection activeCell="B174" sqref="B174"/>
    </sheetView>
  </sheetViews>
  <sheetFormatPr defaultRowHeight="15" x14ac:dyDescent="0.25"/>
  <cols>
    <col min="1" max="1" width="86.42578125" customWidth="1"/>
    <col min="2" max="2" width="18.140625" customWidth="1"/>
    <col min="3" max="3" width="27.140625" customWidth="1"/>
    <col min="4" max="4" width="18.85546875" customWidth="1"/>
    <col min="5" max="5" width="10.7109375" style="32" customWidth="1"/>
  </cols>
  <sheetData>
    <row r="1" spans="1:5" ht="19.5" x14ac:dyDescent="0.3">
      <c r="A1" s="165" t="s">
        <v>139</v>
      </c>
      <c r="B1" s="165"/>
      <c r="C1" s="165"/>
      <c r="D1" s="165"/>
      <c r="E1" s="165"/>
    </row>
    <row r="2" spans="1:5" ht="19.5" x14ac:dyDescent="0.3">
      <c r="A2" s="131"/>
      <c r="B2" s="131"/>
      <c r="C2" s="131"/>
      <c r="D2" s="131"/>
      <c r="E2" s="31"/>
    </row>
    <row r="3" spans="1:5" ht="15.75" x14ac:dyDescent="0.25">
      <c r="A3" s="167" t="s">
        <v>140</v>
      </c>
      <c r="B3" s="167"/>
      <c r="C3" s="167"/>
      <c r="D3" s="167"/>
      <c r="E3" s="167"/>
    </row>
    <row r="4" spans="1:5" x14ac:dyDescent="0.25">
      <c r="A4" s="133"/>
      <c r="B4" s="133"/>
      <c r="C4" s="133"/>
      <c r="D4" s="133"/>
      <c r="E4" s="134"/>
    </row>
    <row r="5" spans="1:5" ht="15.75" x14ac:dyDescent="0.25">
      <c r="A5" s="172" t="s">
        <v>271</v>
      </c>
      <c r="B5" s="172"/>
      <c r="C5" s="172"/>
      <c r="D5" s="172"/>
      <c r="E5" s="172"/>
    </row>
    <row r="6" spans="1:5" x14ac:dyDescent="0.25">
      <c r="A6" s="133"/>
      <c r="B6" s="133"/>
      <c r="C6" s="133"/>
      <c r="D6" s="133"/>
      <c r="E6" s="134"/>
    </row>
    <row r="7" spans="1:5" s="118" customFormat="1" ht="15.75" x14ac:dyDescent="0.25">
      <c r="A7" s="132" t="s">
        <v>263</v>
      </c>
      <c r="B7" s="132"/>
      <c r="C7" s="132"/>
      <c r="D7" s="132"/>
      <c r="E7" s="132"/>
    </row>
    <row r="8" spans="1:5" x14ac:dyDescent="0.25">
      <c r="A8" s="133"/>
      <c r="B8" s="133"/>
      <c r="C8" s="133"/>
      <c r="D8" s="133"/>
      <c r="E8" s="134"/>
    </row>
    <row r="9" spans="1:5" s="1" customFormat="1" ht="25.5" x14ac:dyDescent="0.2">
      <c r="A9" s="29" t="s">
        <v>264</v>
      </c>
      <c r="B9" s="29" t="str">
        <f>'Sažetak '!C13</f>
        <v>Izvorni plan 
2024.</v>
      </c>
      <c r="C9" s="29" t="str">
        <f>'Sažetak '!D13</f>
        <v>Tekući plan 
2024.</v>
      </c>
      <c r="D9" s="29" t="str">
        <f>'Sažetak '!E13</f>
        <v>Ostvarenje / izvršenje 
01.01.-31.12.24.</v>
      </c>
      <c r="E9" s="36" t="s">
        <v>156</v>
      </c>
    </row>
    <row r="10" spans="1:5" s="4" customFormat="1" ht="11.25" x14ac:dyDescent="0.2">
      <c r="A10" s="63">
        <v>1</v>
      </c>
      <c r="B10" s="63">
        <v>2</v>
      </c>
      <c r="C10" s="63">
        <v>3</v>
      </c>
      <c r="D10" s="63">
        <v>4</v>
      </c>
      <c r="E10" s="64" t="s">
        <v>141</v>
      </c>
    </row>
    <row r="11" spans="1:5" s="4" customFormat="1" ht="12.75" x14ac:dyDescent="0.2">
      <c r="A11" s="149"/>
      <c r="B11" s="150"/>
      <c r="C11" s="150"/>
      <c r="D11" s="150"/>
      <c r="E11" s="151"/>
    </row>
    <row r="12" spans="1:5" x14ac:dyDescent="0.25">
      <c r="A12" s="7" t="s">
        <v>274</v>
      </c>
      <c r="B12" s="99">
        <v>971582</v>
      </c>
      <c r="C12" s="155">
        <v>971582</v>
      </c>
      <c r="D12" s="155">
        <v>1116071.06</v>
      </c>
      <c r="E12" s="99">
        <v>114.87</v>
      </c>
    </row>
    <row r="13" spans="1:5" x14ac:dyDescent="0.25">
      <c r="A13" s="115" t="s">
        <v>275</v>
      </c>
      <c r="B13" s="100">
        <v>971582</v>
      </c>
      <c r="C13" s="59">
        <v>971582</v>
      </c>
      <c r="D13" s="59">
        <v>1116071.06</v>
      </c>
      <c r="E13" s="100">
        <v>114.87</v>
      </c>
    </row>
    <row r="14" spans="1:5" s="88" customFormat="1" x14ac:dyDescent="0.25">
      <c r="A14" s="117" t="s">
        <v>276</v>
      </c>
      <c r="B14" s="100">
        <v>971582</v>
      </c>
      <c r="C14" s="100">
        <v>971582</v>
      </c>
      <c r="D14" s="59">
        <v>1116071.06</v>
      </c>
      <c r="E14" s="100">
        <v>114.87</v>
      </c>
    </row>
    <row r="15" spans="1:5" s="88" customFormat="1" x14ac:dyDescent="0.25">
      <c r="A15" s="116" t="s">
        <v>147</v>
      </c>
      <c r="B15" s="153">
        <v>4573</v>
      </c>
      <c r="C15" s="153">
        <v>4573</v>
      </c>
      <c r="D15" s="153">
        <v>8137.57</v>
      </c>
      <c r="E15" s="153">
        <v>177.95</v>
      </c>
    </row>
    <row r="16" spans="1:5" s="88" customFormat="1" x14ac:dyDescent="0.25">
      <c r="A16" s="116" t="s">
        <v>154</v>
      </c>
      <c r="B16" s="153">
        <v>3421</v>
      </c>
      <c r="C16" s="153">
        <v>3421</v>
      </c>
      <c r="D16" s="153">
        <v>2151.12</v>
      </c>
      <c r="E16" s="153">
        <v>62.88</v>
      </c>
    </row>
    <row r="17" spans="1:5" s="88" customFormat="1" x14ac:dyDescent="0.25">
      <c r="A17" s="116" t="s">
        <v>150</v>
      </c>
      <c r="B17" s="153">
        <v>6000</v>
      </c>
      <c r="C17" s="153">
        <v>6000</v>
      </c>
      <c r="D17" s="153">
        <v>5146.1000000000004</v>
      </c>
      <c r="E17" s="153">
        <v>85.77</v>
      </c>
    </row>
    <row r="18" spans="1:5" s="88" customFormat="1" x14ac:dyDescent="0.25">
      <c r="A18" s="116" t="s">
        <v>153</v>
      </c>
      <c r="B18" s="153">
        <v>67518</v>
      </c>
      <c r="C18" s="153">
        <v>67518</v>
      </c>
      <c r="D18" s="153">
        <v>70494.820000000007</v>
      </c>
      <c r="E18" s="153">
        <v>104.41</v>
      </c>
    </row>
    <row r="19" spans="1:5" s="88" customFormat="1" x14ac:dyDescent="0.25">
      <c r="A19" s="116" t="s">
        <v>151</v>
      </c>
      <c r="B19" s="153">
        <v>3176</v>
      </c>
      <c r="C19" s="153">
        <v>3176</v>
      </c>
      <c r="D19" s="153">
        <v>3529.56</v>
      </c>
      <c r="E19" s="153">
        <v>111.13</v>
      </c>
    </row>
    <row r="20" spans="1:5" s="88" customFormat="1" x14ac:dyDescent="0.25">
      <c r="A20" s="116" t="s">
        <v>152</v>
      </c>
      <c r="B20" s="153">
        <v>884885</v>
      </c>
      <c r="C20" s="153">
        <v>884885</v>
      </c>
      <c r="D20" s="153">
        <v>1024112.66</v>
      </c>
      <c r="E20" s="153">
        <v>115.73</v>
      </c>
    </row>
    <row r="21" spans="1:5" s="88" customFormat="1" x14ac:dyDescent="0.25">
      <c r="A21" s="116" t="s">
        <v>193</v>
      </c>
      <c r="B21" s="153">
        <v>2009</v>
      </c>
      <c r="C21" s="153">
        <v>2009</v>
      </c>
      <c r="D21" s="153">
        <v>2499.23</v>
      </c>
      <c r="E21" s="153">
        <v>124.4</v>
      </c>
    </row>
    <row r="22" spans="1:5" s="88" customFormat="1" x14ac:dyDescent="0.25">
      <c r="A22" s="116" t="s">
        <v>148</v>
      </c>
      <c r="B22" s="153">
        <v>0</v>
      </c>
      <c r="C22" s="153">
        <v>0</v>
      </c>
      <c r="D22" s="153">
        <v>0</v>
      </c>
      <c r="E22" s="153">
        <v>0</v>
      </c>
    </row>
    <row r="23" spans="1:5" s="88" customFormat="1" x14ac:dyDescent="0.25">
      <c r="A23" s="135" t="s">
        <v>277</v>
      </c>
      <c r="B23" s="154">
        <v>10981</v>
      </c>
      <c r="C23" s="154">
        <v>10981</v>
      </c>
      <c r="D23" s="154">
        <v>11771.2</v>
      </c>
      <c r="E23" s="154">
        <v>107.2</v>
      </c>
    </row>
    <row r="24" spans="1:5" s="88" customFormat="1" x14ac:dyDescent="0.25">
      <c r="A24" s="138" t="s">
        <v>278</v>
      </c>
      <c r="B24" s="156">
        <v>0</v>
      </c>
      <c r="C24" s="156">
        <v>0</v>
      </c>
      <c r="D24" s="156">
        <v>530.84</v>
      </c>
      <c r="E24" s="156">
        <v>0</v>
      </c>
    </row>
    <row r="25" spans="1:5" s="88" customFormat="1" x14ac:dyDescent="0.25">
      <c r="A25" s="152" t="s">
        <v>151</v>
      </c>
      <c r="B25" s="157">
        <v>0</v>
      </c>
      <c r="C25" s="157">
        <v>0</v>
      </c>
      <c r="D25" s="157">
        <v>530.84</v>
      </c>
      <c r="E25" s="157">
        <v>0</v>
      </c>
    </row>
    <row r="26" spans="1:5" s="88" customFormat="1" x14ac:dyDescent="0.25">
      <c r="A26" s="141" t="s">
        <v>28</v>
      </c>
      <c r="B26" s="154">
        <v>0</v>
      </c>
      <c r="C26" s="154">
        <v>0</v>
      </c>
      <c r="D26" s="154">
        <v>530.84</v>
      </c>
      <c r="E26" s="154">
        <v>0</v>
      </c>
    </row>
    <row r="27" spans="1:5" s="88" customFormat="1" x14ac:dyDescent="0.25">
      <c r="A27" s="139" t="s">
        <v>30</v>
      </c>
      <c r="B27" s="157">
        <v>0</v>
      </c>
      <c r="C27" s="157">
        <v>0</v>
      </c>
      <c r="D27" s="157">
        <v>433.56</v>
      </c>
      <c r="E27" s="157">
        <v>0</v>
      </c>
    </row>
    <row r="28" spans="1:5" s="88" customFormat="1" x14ac:dyDescent="0.25">
      <c r="A28" s="139" t="s">
        <v>33</v>
      </c>
      <c r="B28" s="157">
        <v>0</v>
      </c>
      <c r="C28" s="157">
        <v>0</v>
      </c>
      <c r="D28" s="157">
        <v>38.200000000000003</v>
      </c>
      <c r="E28" s="157">
        <v>0</v>
      </c>
    </row>
    <row r="29" spans="1:5" s="88" customFormat="1" x14ac:dyDescent="0.25">
      <c r="A29" s="139" t="s">
        <v>59</v>
      </c>
      <c r="B29" s="157">
        <v>0</v>
      </c>
      <c r="C29" s="157">
        <v>0</v>
      </c>
      <c r="D29" s="157">
        <v>59.08</v>
      </c>
      <c r="E29" s="157">
        <v>0</v>
      </c>
    </row>
    <row r="30" spans="1:5" s="65" customFormat="1" x14ac:dyDescent="0.25">
      <c r="A30" s="138" t="s">
        <v>279</v>
      </c>
      <c r="B30" s="156">
        <v>4250</v>
      </c>
      <c r="C30" s="156">
        <v>4250</v>
      </c>
      <c r="D30" s="156">
        <v>9169.9</v>
      </c>
      <c r="E30" s="156">
        <v>215.76</v>
      </c>
    </row>
    <row r="31" spans="1:5" s="65" customFormat="1" x14ac:dyDescent="0.25">
      <c r="A31" s="152" t="s">
        <v>147</v>
      </c>
      <c r="B31" s="157">
        <v>2605</v>
      </c>
      <c r="C31" s="157">
        <v>2605</v>
      </c>
      <c r="D31" s="157">
        <v>6171.18</v>
      </c>
      <c r="E31" s="157">
        <v>236.9</v>
      </c>
    </row>
    <row r="32" spans="1:5" s="88" customFormat="1" x14ac:dyDescent="0.25">
      <c r="A32" s="141" t="s">
        <v>21</v>
      </c>
      <c r="B32" s="154">
        <v>2275</v>
      </c>
      <c r="C32" s="154">
        <v>2275</v>
      </c>
      <c r="D32" s="154">
        <v>5407.42</v>
      </c>
      <c r="E32" s="154">
        <v>237.69</v>
      </c>
    </row>
    <row r="33" spans="1:5" s="88" customFormat="1" x14ac:dyDescent="0.25">
      <c r="A33" s="143" t="s">
        <v>23</v>
      </c>
      <c r="B33" s="157">
        <v>0</v>
      </c>
      <c r="C33" s="157">
        <v>0</v>
      </c>
      <c r="D33" s="157">
        <v>3354</v>
      </c>
      <c r="E33" s="157">
        <v>0</v>
      </c>
    </row>
    <row r="34" spans="1:5" s="88" customFormat="1" x14ac:dyDescent="0.25">
      <c r="A34" s="143" t="s">
        <v>25</v>
      </c>
      <c r="B34" s="157">
        <v>0</v>
      </c>
      <c r="C34" s="157">
        <v>0</v>
      </c>
      <c r="D34" s="157">
        <v>1500</v>
      </c>
      <c r="E34" s="157">
        <v>0</v>
      </c>
    </row>
    <row r="35" spans="1:5" s="88" customFormat="1" x14ac:dyDescent="0.25">
      <c r="A35" s="143" t="s">
        <v>27</v>
      </c>
      <c r="B35" s="157">
        <v>0</v>
      </c>
      <c r="C35" s="157">
        <v>0</v>
      </c>
      <c r="D35" s="157">
        <v>553.41999999999996</v>
      </c>
      <c r="E35" s="157">
        <v>0</v>
      </c>
    </row>
    <row r="36" spans="1:5" s="88" customFormat="1" x14ac:dyDescent="0.25">
      <c r="A36" s="141" t="s">
        <v>28</v>
      </c>
      <c r="B36" s="154">
        <v>330</v>
      </c>
      <c r="C36" s="154">
        <v>330</v>
      </c>
      <c r="D36" s="154">
        <v>763.76</v>
      </c>
      <c r="E36" s="154">
        <v>231.44</v>
      </c>
    </row>
    <row r="37" spans="1:5" s="65" customFormat="1" x14ac:dyDescent="0.25">
      <c r="A37" s="143" t="s">
        <v>30</v>
      </c>
      <c r="B37" s="157">
        <v>0</v>
      </c>
      <c r="C37" s="157">
        <v>0</v>
      </c>
      <c r="D37" s="157">
        <v>30</v>
      </c>
      <c r="E37" s="157">
        <v>0</v>
      </c>
    </row>
    <row r="38" spans="1:5" s="65" customFormat="1" x14ac:dyDescent="0.25">
      <c r="A38" s="143" t="s">
        <v>31</v>
      </c>
      <c r="B38" s="157">
        <v>0</v>
      </c>
      <c r="C38" s="157">
        <v>0</v>
      </c>
      <c r="D38" s="157">
        <v>626.29999999999995</v>
      </c>
      <c r="E38" s="157">
        <v>0</v>
      </c>
    </row>
    <row r="39" spans="1:5" s="65" customFormat="1" x14ac:dyDescent="0.25">
      <c r="A39" s="143" t="s">
        <v>47</v>
      </c>
      <c r="B39" s="157">
        <v>0</v>
      </c>
      <c r="C39" s="157">
        <v>0</v>
      </c>
      <c r="D39" s="157">
        <v>107.46</v>
      </c>
      <c r="E39" s="157">
        <v>0</v>
      </c>
    </row>
    <row r="40" spans="1:5" s="65" customFormat="1" x14ac:dyDescent="0.25">
      <c r="A40" s="152" t="s">
        <v>151</v>
      </c>
      <c r="B40" s="157">
        <v>1645</v>
      </c>
      <c r="C40" s="157">
        <v>1645</v>
      </c>
      <c r="D40" s="157">
        <v>2998.72</v>
      </c>
      <c r="E40" s="157">
        <v>182.29</v>
      </c>
    </row>
    <row r="41" spans="1:5" s="65" customFormat="1" x14ac:dyDescent="0.25">
      <c r="A41" s="141" t="s">
        <v>21</v>
      </c>
      <c r="B41" s="154">
        <v>1170</v>
      </c>
      <c r="C41" s="154">
        <v>1170</v>
      </c>
      <c r="D41" s="154">
        <v>2998.72</v>
      </c>
      <c r="E41" s="154">
        <v>256.3</v>
      </c>
    </row>
    <row r="42" spans="1:5" s="65" customFormat="1" x14ac:dyDescent="0.25">
      <c r="A42" s="143" t="s">
        <v>23</v>
      </c>
      <c r="B42" s="157">
        <v>0</v>
      </c>
      <c r="C42" s="157">
        <v>0</v>
      </c>
      <c r="D42" s="157">
        <v>2574</v>
      </c>
      <c r="E42" s="157">
        <v>0</v>
      </c>
    </row>
    <row r="43" spans="1:5" s="65" customFormat="1" x14ac:dyDescent="0.25">
      <c r="A43" s="143" t="s">
        <v>27</v>
      </c>
      <c r="B43" s="157">
        <v>0</v>
      </c>
      <c r="C43" s="157">
        <v>0</v>
      </c>
      <c r="D43" s="157">
        <v>424.72</v>
      </c>
      <c r="E43" s="157">
        <v>0</v>
      </c>
    </row>
    <row r="44" spans="1:5" s="65" customFormat="1" x14ac:dyDescent="0.25">
      <c r="A44" s="141" t="s">
        <v>28</v>
      </c>
      <c r="B44" s="154">
        <v>475</v>
      </c>
      <c r="C44" s="154">
        <v>475</v>
      </c>
      <c r="D44" s="154">
        <v>0</v>
      </c>
      <c r="E44" s="154">
        <v>0</v>
      </c>
    </row>
    <row r="45" spans="1:5" x14ac:dyDescent="0.25">
      <c r="A45" s="143" t="s">
        <v>31</v>
      </c>
      <c r="B45" s="157">
        <v>0</v>
      </c>
      <c r="C45" s="157">
        <v>0</v>
      </c>
      <c r="D45" s="157">
        <v>0</v>
      </c>
      <c r="E45" s="157">
        <v>0</v>
      </c>
    </row>
    <row r="46" spans="1:5" x14ac:dyDescent="0.25">
      <c r="A46" s="143" t="s">
        <v>47</v>
      </c>
      <c r="B46" s="157">
        <v>0</v>
      </c>
      <c r="C46" s="157">
        <v>0</v>
      </c>
      <c r="D46" s="157">
        <v>0</v>
      </c>
      <c r="E46" s="157">
        <v>0</v>
      </c>
    </row>
    <row r="47" spans="1:5" x14ac:dyDescent="0.25">
      <c r="A47" s="138" t="s">
        <v>280</v>
      </c>
      <c r="B47" s="156">
        <v>6731</v>
      </c>
      <c r="C47" s="156">
        <v>6731</v>
      </c>
      <c r="D47" s="156">
        <v>2070.46</v>
      </c>
      <c r="E47" s="156">
        <v>30.76</v>
      </c>
    </row>
    <row r="48" spans="1:5" x14ac:dyDescent="0.25">
      <c r="A48" s="152" t="s">
        <v>151</v>
      </c>
      <c r="B48" s="157">
        <v>1531</v>
      </c>
      <c r="C48" s="157">
        <v>1531</v>
      </c>
      <c r="D48" s="157">
        <v>0</v>
      </c>
      <c r="E48" s="157">
        <v>0</v>
      </c>
    </row>
    <row r="49" spans="1:5" x14ac:dyDescent="0.25">
      <c r="A49" s="141" t="s">
        <v>28</v>
      </c>
      <c r="B49" s="154">
        <v>1531</v>
      </c>
      <c r="C49" s="154">
        <v>1531</v>
      </c>
      <c r="D49" s="154">
        <v>0</v>
      </c>
      <c r="E49" s="154">
        <v>0</v>
      </c>
    </row>
    <row r="50" spans="1:5" x14ac:dyDescent="0.25">
      <c r="A50" s="152" t="s">
        <v>152</v>
      </c>
      <c r="B50" s="157">
        <v>5200</v>
      </c>
      <c r="C50" s="157">
        <v>5200</v>
      </c>
      <c r="D50" s="157">
        <v>2070.46</v>
      </c>
      <c r="E50" s="157">
        <v>39.82</v>
      </c>
    </row>
    <row r="51" spans="1:5" x14ac:dyDescent="0.25">
      <c r="A51" s="141" t="s">
        <v>28</v>
      </c>
      <c r="B51" s="154">
        <v>5200</v>
      </c>
      <c r="C51" s="154">
        <v>5200</v>
      </c>
      <c r="D51" s="154">
        <v>2070.46</v>
      </c>
      <c r="E51" s="154">
        <v>39.82</v>
      </c>
    </row>
    <row r="52" spans="1:5" x14ac:dyDescent="0.25">
      <c r="A52" s="143" t="s">
        <v>36</v>
      </c>
      <c r="B52" s="157">
        <v>0</v>
      </c>
      <c r="C52" s="157">
        <v>0</v>
      </c>
      <c r="D52" s="157">
        <v>123.68</v>
      </c>
      <c r="E52" s="157">
        <v>0</v>
      </c>
    </row>
    <row r="53" spans="1:5" x14ac:dyDescent="0.25">
      <c r="A53" s="143" t="s">
        <v>281</v>
      </c>
      <c r="B53" s="157">
        <v>0</v>
      </c>
      <c r="C53" s="157">
        <v>0</v>
      </c>
      <c r="D53" s="157">
        <v>1946.78</v>
      </c>
      <c r="E53" s="157">
        <v>0</v>
      </c>
    </row>
    <row r="54" spans="1:5" x14ac:dyDescent="0.25">
      <c r="A54" s="135" t="s">
        <v>282</v>
      </c>
      <c r="B54" s="154">
        <v>59037</v>
      </c>
      <c r="C54" s="154">
        <v>59037</v>
      </c>
      <c r="D54" s="154">
        <v>59567.13</v>
      </c>
      <c r="E54" s="154">
        <v>100.9</v>
      </c>
    </row>
    <row r="55" spans="1:5" x14ac:dyDescent="0.25">
      <c r="A55" s="138" t="s">
        <v>283</v>
      </c>
      <c r="B55" s="156">
        <v>16637</v>
      </c>
      <c r="C55" s="156">
        <v>16637</v>
      </c>
      <c r="D55" s="156">
        <v>24542.57</v>
      </c>
      <c r="E55" s="156">
        <v>147.52000000000001</v>
      </c>
    </row>
    <row r="56" spans="1:5" x14ac:dyDescent="0.25">
      <c r="A56" s="152" t="s">
        <v>147</v>
      </c>
      <c r="B56" s="157">
        <v>568</v>
      </c>
      <c r="C56" s="157">
        <v>568</v>
      </c>
      <c r="D56" s="157">
        <v>566.39</v>
      </c>
      <c r="E56" s="157">
        <v>99.72</v>
      </c>
    </row>
    <row r="57" spans="1:5" x14ac:dyDescent="0.25">
      <c r="A57" s="141" t="s">
        <v>28</v>
      </c>
      <c r="B57" s="154">
        <v>568</v>
      </c>
      <c r="C57" s="154">
        <v>568</v>
      </c>
      <c r="D57" s="154">
        <v>566.39</v>
      </c>
      <c r="E57" s="154">
        <v>99.72</v>
      </c>
    </row>
    <row r="58" spans="1:5" x14ac:dyDescent="0.25">
      <c r="A58" s="143" t="s">
        <v>35</v>
      </c>
      <c r="B58" s="157">
        <v>0</v>
      </c>
      <c r="C58" s="157">
        <v>0</v>
      </c>
      <c r="D58" s="157">
        <v>37.24</v>
      </c>
      <c r="E58" s="157">
        <v>0</v>
      </c>
    </row>
    <row r="59" spans="1:5" x14ac:dyDescent="0.25">
      <c r="A59" s="143" t="s">
        <v>36</v>
      </c>
      <c r="B59" s="157">
        <v>0</v>
      </c>
      <c r="C59" s="157">
        <v>0</v>
      </c>
      <c r="D59" s="157">
        <v>98.05</v>
      </c>
      <c r="E59" s="157">
        <v>0</v>
      </c>
    </row>
    <row r="60" spans="1:5" x14ac:dyDescent="0.25">
      <c r="A60" s="143" t="s">
        <v>48</v>
      </c>
      <c r="B60" s="157">
        <v>0</v>
      </c>
      <c r="C60" s="157">
        <v>0</v>
      </c>
      <c r="D60" s="157">
        <v>191.1</v>
      </c>
      <c r="E60" s="157">
        <v>0</v>
      </c>
    </row>
    <row r="61" spans="1:5" x14ac:dyDescent="0.25">
      <c r="A61" s="143" t="s">
        <v>59</v>
      </c>
      <c r="B61" s="157">
        <v>0</v>
      </c>
      <c r="C61" s="157">
        <v>0</v>
      </c>
      <c r="D61" s="157">
        <v>240</v>
      </c>
      <c r="E61" s="157">
        <v>0</v>
      </c>
    </row>
    <row r="62" spans="1:5" x14ac:dyDescent="0.25">
      <c r="A62" s="152" t="s">
        <v>154</v>
      </c>
      <c r="B62" s="157">
        <v>1150</v>
      </c>
      <c r="C62" s="157">
        <v>1150</v>
      </c>
      <c r="D62" s="157">
        <v>0</v>
      </c>
      <c r="E62" s="157">
        <v>0</v>
      </c>
    </row>
    <row r="63" spans="1:5" x14ac:dyDescent="0.25">
      <c r="A63" s="141" t="s">
        <v>81</v>
      </c>
      <c r="B63" s="154">
        <v>1150</v>
      </c>
      <c r="C63" s="154">
        <v>1150</v>
      </c>
      <c r="D63" s="154">
        <v>0</v>
      </c>
      <c r="E63" s="154">
        <v>0</v>
      </c>
    </row>
    <row r="64" spans="1:5" x14ac:dyDescent="0.25">
      <c r="A64" s="152" t="s">
        <v>150</v>
      </c>
      <c r="B64" s="157">
        <v>0</v>
      </c>
      <c r="C64" s="157">
        <v>0</v>
      </c>
      <c r="D64" s="157">
        <v>930</v>
      </c>
      <c r="E64" s="157">
        <v>0</v>
      </c>
    </row>
    <row r="65" spans="1:5" x14ac:dyDescent="0.25">
      <c r="A65" s="141" t="s">
        <v>28</v>
      </c>
      <c r="B65" s="154">
        <v>0</v>
      </c>
      <c r="C65" s="154">
        <v>0</v>
      </c>
      <c r="D65" s="154">
        <v>930</v>
      </c>
      <c r="E65" s="154">
        <v>0</v>
      </c>
    </row>
    <row r="66" spans="1:5" x14ac:dyDescent="0.25">
      <c r="A66" s="143" t="s">
        <v>59</v>
      </c>
      <c r="B66" s="157">
        <v>0</v>
      </c>
      <c r="C66" s="157">
        <v>0</v>
      </c>
      <c r="D66" s="157">
        <v>930</v>
      </c>
      <c r="E66" s="157">
        <v>0</v>
      </c>
    </row>
    <row r="67" spans="1:5" x14ac:dyDescent="0.25">
      <c r="A67" s="152" t="s">
        <v>152</v>
      </c>
      <c r="B67" s="157">
        <v>12910</v>
      </c>
      <c r="C67" s="157">
        <v>12910</v>
      </c>
      <c r="D67" s="157">
        <v>20726.95</v>
      </c>
      <c r="E67" s="157">
        <v>160.55000000000001</v>
      </c>
    </row>
    <row r="68" spans="1:5" x14ac:dyDescent="0.25">
      <c r="A68" s="141" t="s">
        <v>68</v>
      </c>
      <c r="B68" s="154">
        <v>12540</v>
      </c>
      <c r="C68" s="154">
        <v>12540</v>
      </c>
      <c r="D68" s="154">
        <v>15799.43</v>
      </c>
      <c r="E68" s="154">
        <v>125.99</v>
      </c>
    </row>
    <row r="69" spans="1:5" x14ac:dyDescent="0.25">
      <c r="A69" s="143" t="s">
        <v>71</v>
      </c>
      <c r="B69" s="157">
        <v>0</v>
      </c>
      <c r="C69" s="157">
        <v>0</v>
      </c>
      <c r="D69" s="157">
        <v>15799.43</v>
      </c>
      <c r="E69" s="157">
        <v>0</v>
      </c>
    </row>
    <row r="70" spans="1:5" x14ac:dyDescent="0.25">
      <c r="A70" s="141" t="s">
        <v>81</v>
      </c>
      <c r="B70" s="154">
        <v>370</v>
      </c>
      <c r="C70" s="154">
        <v>370</v>
      </c>
      <c r="D70" s="154">
        <v>4927.5200000000004</v>
      </c>
      <c r="E70" s="154">
        <v>1331.76</v>
      </c>
    </row>
    <row r="71" spans="1:5" x14ac:dyDescent="0.25">
      <c r="A71" s="143" t="s">
        <v>89</v>
      </c>
      <c r="B71" s="157">
        <v>0</v>
      </c>
      <c r="C71" s="157">
        <v>0</v>
      </c>
      <c r="D71" s="157">
        <v>4429.38</v>
      </c>
      <c r="E71" s="157">
        <v>0</v>
      </c>
    </row>
    <row r="72" spans="1:5" x14ac:dyDescent="0.25">
      <c r="A72" s="143" t="s">
        <v>93</v>
      </c>
      <c r="B72" s="157">
        <v>0</v>
      </c>
      <c r="C72" s="157">
        <v>0</v>
      </c>
      <c r="D72" s="157">
        <v>498.14</v>
      </c>
      <c r="E72" s="157">
        <v>0</v>
      </c>
    </row>
    <row r="73" spans="1:5" x14ac:dyDescent="0.25">
      <c r="A73" s="152" t="s">
        <v>193</v>
      </c>
      <c r="B73" s="157">
        <v>2009</v>
      </c>
      <c r="C73" s="157">
        <v>2009</v>
      </c>
      <c r="D73" s="157">
        <v>2319.23</v>
      </c>
      <c r="E73" s="157">
        <v>115.44</v>
      </c>
    </row>
    <row r="74" spans="1:5" x14ac:dyDescent="0.25">
      <c r="A74" s="141" t="s">
        <v>28</v>
      </c>
      <c r="B74" s="154">
        <v>2009</v>
      </c>
      <c r="C74" s="154">
        <v>2009</v>
      </c>
      <c r="D74" s="154">
        <v>1575.48</v>
      </c>
      <c r="E74" s="154">
        <v>78.42</v>
      </c>
    </row>
    <row r="75" spans="1:5" x14ac:dyDescent="0.25">
      <c r="A75" s="143" t="s">
        <v>35</v>
      </c>
      <c r="B75" s="157">
        <v>0</v>
      </c>
      <c r="C75" s="157">
        <v>0</v>
      </c>
      <c r="D75" s="157">
        <v>827.75</v>
      </c>
      <c r="E75" s="157">
        <v>0</v>
      </c>
    </row>
    <row r="76" spans="1:5" x14ac:dyDescent="0.25">
      <c r="A76" s="143" t="s">
        <v>281</v>
      </c>
      <c r="B76" s="157">
        <v>0</v>
      </c>
      <c r="C76" s="157">
        <v>0</v>
      </c>
      <c r="D76" s="157">
        <v>747.73</v>
      </c>
      <c r="E76" s="157">
        <v>0</v>
      </c>
    </row>
    <row r="77" spans="1:5" x14ac:dyDescent="0.25">
      <c r="A77" s="141" t="s">
        <v>81</v>
      </c>
      <c r="B77" s="154">
        <v>0</v>
      </c>
      <c r="C77" s="154">
        <v>0</v>
      </c>
      <c r="D77" s="154">
        <v>743.75</v>
      </c>
      <c r="E77" s="154">
        <v>0</v>
      </c>
    </row>
    <row r="78" spans="1:5" x14ac:dyDescent="0.25">
      <c r="A78" s="143" t="s">
        <v>85</v>
      </c>
      <c r="B78" s="157">
        <v>0</v>
      </c>
      <c r="C78" s="157">
        <v>0</v>
      </c>
      <c r="D78" s="157">
        <v>743.75</v>
      </c>
      <c r="E78" s="157">
        <v>0</v>
      </c>
    </row>
    <row r="79" spans="1:5" x14ac:dyDescent="0.25">
      <c r="A79" s="138" t="s">
        <v>284</v>
      </c>
      <c r="B79" s="156">
        <v>41000</v>
      </c>
      <c r="C79" s="156">
        <v>41000</v>
      </c>
      <c r="D79" s="156">
        <v>33221.800000000003</v>
      </c>
      <c r="E79" s="156">
        <v>81.03</v>
      </c>
    </row>
    <row r="80" spans="1:5" x14ac:dyDescent="0.25">
      <c r="A80" s="152" t="s">
        <v>150</v>
      </c>
      <c r="B80" s="157">
        <v>6000</v>
      </c>
      <c r="C80" s="157">
        <v>6000</v>
      </c>
      <c r="D80" s="157">
        <v>4216.1000000000004</v>
      </c>
      <c r="E80" s="157">
        <v>70.27</v>
      </c>
    </row>
    <row r="81" spans="1:5" x14ac:dyDescent="0.25">
      <c r="A81" s="141" t="s">
        <v>28</v>
      </c>
      <c r="B81" s="154">
        <v>6000</v>
      </c>
      <c r="C81" s="154">
        <v>6000</v>
      </c>
      <c r="D81" s="154">
        <v>4216.1000000000004</v>
      </c>
      <c r="E81" s="154">
        <v>70.27</v>
      </c>
    </row>
    <row r="82" spans="1:5" x14ac:dyDescent="0.25">
      <c r="A82" s="143" t="s">
        <v>36</v>
      </c>
      <c r="B82" s="157">
        <v>0</v>
      </c>
      <c r="C82" s="157">
        <v>0</v>
      </c>
      <c r="D82" s="157">
        <v>4216.1000000000004</v>
      </c>
      <c r="E82" s="157">
        <v>0</v>
      </c>
    </row>
    <row r="83" spans="1:5" x14ac:dyDescent="0.25">
      <c r="A83" s="152" t="s">
        <v>152</v>
      </c>
      <c r="B83" s="157">
        <v>35000</v>
      </c>
      <c r="C83" s="157">
        <v>35000</v>
      </c>
      <c r="D83" s="157">
        <v>29005.7</v>
      </c>
      <c r="E83" s="157">
        <v>82.87</v>
      </c>
    </row>
    <row r="84" spans="1:5" x14ac:dyDescent="0.25">
      <c r="A84" s="141" t="s">
        <v>28</v>
      </c>
      <c r="B84" s="154">
        <v>35000</v>
      </c>
      <c r="C84" s="154">
        <v>35000</v>
      </c>
      <c r="D84" s="154">
        <v>29005.7</v>
      </c>
      <c r="E84" s="154">
        <v>82.87</v>
      </c>
    </row>
    <row r="85" spans="1:5" x14ac:dyDescent="0.25">
      <c r="A85" s="143" t="s">
        <v>35</v>
      </c>
      <c r="B85" s="157">
        <v>0</v>
      </c>
      <c r="C85" s="157">
        <v>0</v>
      </c>
      <c r="D85" s="157">
        <v>75.510000000000005</v>
      </c>
      <c r="E85" s="157"/>
    </row>
    <row r="86" spans="1:5" x14ac:dyDescent="0.25">
      <c r="A86" s="143" t="s">
        <v>36</v>
      </c>
      <c r="B86" s="157">
        <v>0</v>
      </c>
      <c r="C86" s="157">
        <v>0</v>
      </c>
      <c r="D86" s="157">
        <v>28744.2</v>
      </c>
      <c r="E86" s="157"/>
    </row>
    <row r="87" spans="1:5" x14ac:dyDescent="0.25">
      <c r="A87" s="143" t="s">
        <v>281</v>
      </c>
      <c r="B87" s="157">
        <v>0</v>
      </c>
      <c r="C87" s="157">
        <v>0</v>
      </c>
      <c r="D87" s="157">
        <v>185.99</v>
      </c>
      <c r="E87" s="157"/>
    </row>
    <row r="88" spans="1:5" x14ac:dyDescent="0.25">
      <c r="A88" s="138" t="s">
        <v>285</v>
      </c>
      <c r="B88" s="156">
        <v>1400</v>
      </c>
      <c r="C88" s="156">
        <v>1400</v>
      </c>
      <c r="D88" s="156">
        <v>1400</v>
      </c>
      <c r="E88" s="156">
        <v>100</v>
      </c>
    </row>
    <row r="89" spans="1:5" x14ac:dyDescent="0.25">
      <c r="A89" s="152" t="s">
        <v>147</v>
      </c>
      <c r="B89" s="157">
        <v>1400</v>
      </c>
      <c r="C89" s="157">
        <v>1400</v>
      </c>
      <c r="D89" s="157">
        <v>1400</v>
      </c>
      <c r="E89" s="157">
        <v>100</v>
      </c>
    </row>
    <row r="90" spans="1:5" x14ac:dyDescent="0.25">
      <c r="A90" s="141" t="s">
        <v>28</v>
      </c>
      <c r="B90" s="154">
        <v>1270</v>
      </c>
      <c r="C90" s="154">
        <v>1270</v>
      </c>
      <c r="D90" s="154">
        <v>1270</v>
      </c>
      <c r="E90" s="154">
        <v>100</v>
      </c>
    </row>
    <row r="91" spans="1:5" x14ac:dyDescent="0.25">
      <c r="A91" s="143" t="s">
        <v>35</v>
      </c>
      <c r="B91" s="157">
        <v>0</v>
      </c>
      <c r="C91" s="157">
        <v>0</v>
      </c>
      <c r="D91" s="157">
        <v>17.62</v>
      </c>
      <c r="E91" s="157"/>
    </row>
    <row r="92" spans="1:5" x14ac:dyDescent="0.25">
      <c r="A92" s="143" t="s">
        <v>36</v>
      </c>
      <c r="B92" s="157">
        <v>0</v>
      </c>
      <c r="C92" s="157">
        <v>0</v>
      </c>
      <c r="D92" s="157">
        <v>1202.3800000000001</v>
      </c>
      <c r="E92" s="157"/>
    </row>
    <row r="93" spans="1:5" x14ac:dyDescent="0.25">
      <c r="A93" s="143" t="s">
        <v>44</v>
      </c>
      <c r="B93" s="157">
        <v>0</v>
      </c>
      <c r="C93" s="157">
        <v>0</v>
      </c>
      <c r="D93" s="157">
        <v>50</v>
      </c>
      <c r="E93" s="157"/>
    </row>
    <row r="94" spans="1:5" x14ac:dyDescent="0.25">
      <c r="A94" s="141" t="s">
        <v>81</v>
      </c>
      <c r="B94" s="154">
        <v>130</v>
      </c>
      <c r="C94" s="154">
        <v>130</v>
      </c>
      <c r="D94" s="154">
        <v>130</v>
      </c>
      <c r="E94" s="154">
        <v>100</v>
      </c>
    </row>
    <row r="95" spans="1:5" x14ac:dyDescent="0.25">
      <c r="A95" s="143" t="s">
        <v>89</v>
      </c>
      <c r="B95" s="157">
        <v>0</v>
      </c>
      <c r="C95" s="157">
        <v>0</v>
      </c>
      <c r="D95" s="157">
        <v>130</v>
      </c>
      <c r="E95" s="157"/>
    </row>
    <row r="96" spans="1:5" x14ac:dyDescent="0.25">
      <c r="A96" s="138" t="s">
        <v>286</v>
      </c>
      <c r="B96" s="156">
        <v>0</v>
      </c>
      <c r="C96" s="156">
        <v>0</v>
      </c>
      <c r="D96" s="156">
        <v>314.76</v>
      </c>
      <c r="E96" s="156">
        <v>0</v>
      </c>
    </row>
    <row r="97" spans="1:5" x14ac:dyDescent="0.25">
      <c r="A97" s="152" t="s">
        <v>152</v>
      </c>
      <c r="B97" s="157">
        <v>0</v>
      </c>
      <c r="C97" s="157">
        <v>0</v>
      </c>
      <c r="D97" s="157">
        <v>314.76</v>
      </c>
      <c r="E97" s="157"/>
    </row>
    <row r="98" spans="1:5" x14ac:dyDescent="0.25">
      <c r="A98" s="141" t="s">
        <v>72</v>
      </c>
      <c r="B98" s="154">
        <v>0</v>
      </c>
      <c r="C98" s="154">
        <v>0</v>
      </c>
      <c r="D98" s="154">
        <v>314.76</v>
      </c>
      <c r="E98" s="154">
        <v>0</v>
      </c>
    </row>
    <row r="99" spans="1:5" x14ac:dyDescent="0.25">
      <c r="A99" s="143" t="s">
        <v>273</v>
      </c>
      <c r="B99" s="157">
        <v>0</v>
      </c>
      <c r="C99" s="157">
        <v>0</v>
      </c>
      <c r="D99" s="157">
        <v>314.76</v>
      </c>
      <c r="E99" s="157"/>
    </row>
    <row r="100" spans="1:5" x14ac:dyDescent="0.25">
      <c r="A100" s="138" t="s">
        <v>287</v>
      </c>
      <c r="B100" s="156">
        <v>0</v>
      </c>
      <c r="C100" s="156">
        <v>0</v>
      </c>
      <c r="D100" s="156">
        <v>88</v>
      </c>
      <c r="E100" s="156">
        <v>0</v>
      </c>
    </row>
    <row r="101" spans="1:5" x14ac:dyDescent="0.25">
      <c r="A101" s="152" t="s">
        <v>152</v>
      </c>
      <c r="B101" s="157">
        <v>0</v>
      </c>
      <c r="C101" s="157">
        <v>0</v>
      </c>
      <c r="D101" s="157">
        <v>88</v>
      </c>
      <c r="E101" s="157"/>
    </row>
    <row r="102" spans="1:5" x14ac:dyDescent="0.25">
      <c r="A102" s="141" t="s">
        <v>28</v>
      </c>
      <c r="B102" s="154">
        <v>0</v>
      </c>
      <c r="C102" s="154">
        <v>0</v>
      </c>
      <c r="D102" s="154">
        <v>88</v>
      </c>
      <c r="E102" s="154">
        <v>0</v>
      </c>
    </row>
    <row r="103" spans="1:5" x14ac:dyDescent="0.25">
      <c r="A103" s="143" t="s">
        <v>36</v>
      </c>
      <c r="B103" s="157">
        <v>0</v>
      </c>
      <c r="C103" s="157">
        <v>0</v>
      </c>
      <c r="D103" s="157">
        <v>88</v>
      </c>
      <c r="E103" s="157"/>
    </row>
    <row r="104" spans="1:5" x14ac:dyDescent="0.25">
      <c r="A104" s="135" t="s">
        <v>288</v>
      </c>
      <c r="B104" s="154">
        <v>901564</v>
      </c>
      <c r="C104" s="154">
        <v>901564</v>
      </c>
      <c r="D104" s="154">
        <v>1044732.73</v>
      </c>
      <c r="E104" s="154">
        <v>115.88</v>
      </c>
    </row>
    <row r="105" spans="1:5" x14ac:dyDescent="0.25">
      <c r="A105" s="138" t="s">
        <v>289</v>
      </c>
      <c r="B105" s="156">
        <v>897419</v>
      </c>
      <c r="C105" s="156">
        <v>897419</v>
      </c>
      <c r="D105" s="156">
        <v>1042232.73</v>
      </c>
      <c r="E105" s="156">
        <v>116.14</v>
      </c>
    </row>
    <row r="106" spans="1:5" x14ac:dyDescent="0.25">
      <c r="A106" s="152" t="s">
        <v>154</v>
      </c>
      <c r="B106" s="157">
        <v>2271</v>
      </c>
      <c r="C106" s="157">
        <v>2271</v>
      </c>
      <c r="D106" s="157">
        <v>2151.12</v>
      </c>
      <c r="E106" s="157">
        <v>94.72</v>
      </c>
    </row>
    <row r="107" spans="1:5" x14ac:dyDescent="0.25">
      <c r="A107" s="141" t="s">
        <v>28</v>
      </c>
      <c r="B107" s="154">
        <v>2271</v>
      </c>
      <c r="C107" s="154">
        <v>2271</v>
      </c>
      <c r="D107" s="154">
        <v>2151.12</v>
      </c>
      <c r="E107" s="154">
        <v>94.72</v>
      </c>
    </row>
    <row r="108" spans="1:5" x14ac:dyDescent="0.25">
      <c r="A108" s="143" t="s">
        <v>35</v>
      </c>
      <c r="B108" s="157">
        <v>0</v>
      </c>
      <c r="C108" s="157">
        <v>0</v>
      </c>
      <c r="D108" s="157">
        <v>815.11</v>
      </c>
      <c r="E108" s="157"/>
    </row>
    <row r="109" spans="1:5" x14ac:dyDescent="0.25">
      <c r="A109" s="143" t="s">
        <v>37</v>
      </c>
      <c r="B109" s="157">
        <v>0</v>
      </c>
      <c r="C109" s="157">
        <v>0</v>
      </c>
      <c r="D109" s="157">
        <v>823.04</v>
      </c>
      <c r="E109" s="157"/>
    </row>
    <row r="110" spans="1:5" x14ac:dyDescent="0.25">
      <c r="A110" s="143" t="s">
        <v>38</v>
      </c>
      <c r="B110" s="157">
        <v>0</v>
      </c>
      <c r="C110" s="157">
        <v>0</v>
      </c>
      <c r="D110" s="157">
        <v>164.96</v>
      </c>
      <c r="E110" s="157"/>
    </row>
    <row r="111" spans="1:5" x14ac:dyDescent="0.25">
      <c r="A111" s="143" t="s">
        <v>281</v>
      </c>
      <c r="B111" s="157">
        <v>0</v>
      </c>
      <c r="C111" s="157">
        <v>0</v>
      </c>
      <c r="D111" s="157">
        <v>339.99</v>
      </c>
      <c r="E111" s="157"/>
    </row>
    <row r="112" spans="1:5" x14ac:dyDescent="0.25">
      <c r="A112" s="143" t="s">
        <v>59</v>
      </c>
      <c r="B112" s="157">
        <v>0</v>
      </c>
      <c r="C112" s="157">
        <v>0</v>
      </c>
      <c r="D112" s="157">
        <v>8.02</v>
      </c>
      <c r="E112" s="157"/>
    </row>
    <row r="113" spans="1:5" x14ac:dyDescent="0.25">
      <c r="A113" s="152" t="s">
        <v>153</v>
      </c>
      <c r="B113" s="157">
        <v>63373</v>
      </c>
      <c r="C113" s="157">
        <v>63373</v>
      </c>
      <c r="D113" s="157">
        <v>67994.820000000007</v>
      </c>
      <c r="E113" s="157">
        <v>107.29</v>
      </c>
    </row>
    <row r="114" spans="1:5" x14ac:dyDescent="0.25">
      <c r="A114" s="141" t="s">
        <v>28</v>
      </c>
      <c r="B114" s="154">
        <v>62750</v>
      </c>
      <c r="C114" s="154">
        <v>62750</v>
      </c>
      <c r="D114" s="154">
        <v>67290.58</v>
      </c>
      <c r="E114" s="154">
        <v>107.24</v>
      </c>
    </row>
    <row r="115" spans="1:5" x14ac:dyDescent="0.25">
      <c r="A115" s="143" t="s">
        <v>30</v>
      </c>
      <c r="B115" s="157">
        <v>0</v>
      </c>
      <c r="C115" s="157">
        <v>0</v>
      </c>
      <c r="D115" s="157">
        <v>4305.32</v>
      </c>
      <c r="E115" s="157"/>
    </row>
    <row r="116" spans="1:5" x14ac:dyDescent="0.25">
      <c r="A116" s="143" t="s">
        <v>32</v>
      </c>
      <c r="B116" s="157">
        <v>0</v>
      </c>
      <c r="C116" s="157">
        <v>0</v>
      </c>
      <c r="D116" s="157">
        <v>901.77</v>
      </c>
      <c r="E116" s="157"/>
    </row>
    <row r="117" spans="1:5" x14ac:dyDescent="0.25">
      <c r="A117" s="143" t="s">
        <v>33</v>
      </c>
      <c r="B117" s="157">
        <v>0</v>
      </c>
      <c r="C117" s="157">
        <v>0</v>
      </c>
      <c r="D117" s="157">
        <v>30.2</v>
      </c>
      <c r="E117" s="157"/>
    </row>
    <row r="118" spans="1:5" x14ac:dyDescent="0.25">
      <c r="A118" s="143" t="s">
        <v>35</v>
      </c>
      <c r="B118" s="157">
        <v>0</v>
      </c>
      <c r="C118" s="157">
        <v>0</v>
      </c>
      <c r="D118" s="157">
        <v>7204.27</v>
      </c>
      <c r="E118" s="157"/>
    </row>
    <row r="119" spans="1:5" x14ac:dyDescent="0.25">
      <c r="A119" s="143" t="s">
        <v>36</v>
      </c>
      <c r="B119" s="158">
        <v>0</v>
      </c>
      <c r="C119" s="158">
        <v>0</v>
      </c>
      <c r="D119" s="158">
        <v>151.25</v>
      </c>
      <c r="E119" s="158"/>
    </row>
    <row r="120" spans="1:5" x14ac:dyDescent="0.25">
      <c r="A120" s="143" t="s">
        <v>37</v>
      </c>
      <c r="B120" s="158">
        <v>0</v>
      </c>
      <c r="C120" s="158">
        <v>0</v>
      </c>
      <c r="D120" s="158">
        <v>30171.119999999999</v>
      </c>
      <c r="E120" s="158"/>
    </row>
    <row r="121" spans="1:5" x14ac:dyDescent="0.25">
      <c r="A121" s="143" t="s">
        <v>38</v>
      </c>
      <c r="B121" s="158">
        <v>0</v>
      </c>
      <c r="C121" s="158">
        <v>0</v>
      </c>
      <c r="D121" s="158">
        <v>164.46</v>
      </c>
      <c r="E121" s="158"/>
    </row>
    <row r="122" spans="1:5" x14ac:dyDescent="0.25">
      <c r="A122" s="143" t="s">
        <v>281</v>
      </c>
      <c r="B122" s="158">
        <v>0</v>
      </c>
      <c r="C122" s="158">
        <v>0</v>
      </c>
      <c r="D122" s="158">
        <v>18.989999999999998</v>
      </c>
      <c r="E122" s="158"/>
    </row>
    <row r="123" spans="1:5" x14ac:dyDescent="0.25">
      <c r="A123" s="143" t="s">
        <v>42</v>
      </c>
      <c r="B123" s="158">
        <v>0</v>
      </c>
      <c r="C123" s="158">
        <v>0</v>
      </c>
      <c r="D123" s="158">
        <v>2335.2600000000002</v>
      </c>
      <c r="E123" s="158"/>
    </row>
    <row r="124" spans="1:5" x14ac:dyDescent="0.25">
      <c r="A124" s="143" t="s">
        <v>43</v>
      </c>
      <c r="B124" s="158">
        <v>0</v>
      </c>
      <c r="C124" s="158">
        <v>0</v>
      </c>
      <c r="D124" s="158">
        <v>2162.21</v>
      </c>
      <c r="E124" s="158"/>
    </row>
    <row r="125" spans="1:5" x14ac:dyDescent="0.25">
      <c r="A125" s="143" t="s">
        <v>44</v>
      </c>
      <c r="B125" s="158">
        <v>0</v>
      </c>
      <c r="C125" s="158">
        <v>0</v>
      </c>
      <c r="D125" s="158">
        <v>166.25</v>
      </c>
      <c r="E125" s="158"/>
    </row>
    <row r="126" spans="1:5" x14ac:dyDescent="0.25">
      <c r="A126" s="143" t="s">
        <v>45</v>
      </c>
      <c r="B126" s="158">
        <v>0</v>
      </c>
      <c r="C126" s="158">
        <v>0</v>
      </c>
      <c r="D126" s="158">
        <v>6451.48</v>
      </c>
      <c r="E126" s="158"/>
    </row>
    <row r="127" spans="1:5" x14ac:dyDescent="0.25">
      <c r="A127" s="143" t="s">
        <v>46</v>
      </c>
      <c r="B127" s="158">
        <v>0</v>
      </c>
      <c r="C127" s="158">
        <v>0</v>
      </c>
      <c r="D127" s="158">
        <v>915.07</v>
      </c>
      <c r="E127" s="158"/>
    </row>
    <row r="128" spans="1:5" x14ac:dyDescent="0.25">
      <c r="A128" s="143" t="s">
        <v>47</v>
      </c>
      <c r="B128" s="158">
        <v>0</v>
      </c>
      <c r="C128" s="158">
        <v>0</v>
      </c>
      <c r="D128" s="158">
        <v>4476.8500000000004</v>
      </c>
      <c r="E128" s="158"/>
    </row>
    <row r="129" spans="1:5" x14ac:dyDescent="0.25">
      <c r="A129" s="143" t="s">
        <v>48</v>
      </c>
      <c r="B129" s="158">
        <v>0</v>
      </c>
      <c r="C129" s="158">
        <v>0</v>
      </c>
      <c r="D129" s="158">
        <v>3132.78</v>
      </c>
      <c r="E129" s="158"/>
    </row>
    <row r="130" spans="1:5" x14ac:dyDescent="0.25">
      <c r="A130" s="143" t="s">
        <v>49</v>
      </c>
      <c r="B130" s="158">
        <v>0</v>
      </c>
      <c r="C130" s="158">
        <v>0</v>
      </c>
      <c r="D130" s="158">
        <v>1630.71</v>
      </c>
      <c r="E130" s="158"/>
    </row>
    <row r="131" spans="1:5" x14ac:dyDescent="0.25">
      <c r="A131" s="143" t="s">
        <v>50</v>
      </c>
      <c r="B131" s="158">
        <v>0</v>
      </c>
      <c r="C131" s="158">
        <v>0</v>
      </c>
      <c r="D131" s="158">
        <v>1373.33</v>
      </c>
      <c r="E131" s="158"/>
    </row>
    <row r="132" spans="1:5" x14ac:dyDescent="0.25">
      <c r="A132" s="143" t="s">
        <v>55</v>
      </c>
      <c r="B132" s="158">
        <v>0</v>
      </c>
      <c r="C132" s="158">
        <v>0</v>
      </c>
      <c r="D132" s="158">
        <v>596.91</v>
      </c>
      <c r="E132" s="158"/>
    </row>
    <row r="133" spans="1:5" x14ac:dyDescent="0.25">
      <c r="A133" s="143" t="s">
        <v>57</v>
      </c>
      <c r="B133" s="158">
        <v>0</v>
      </c>
      <c r="C133" s="158">
        <v>0</v>
      </c>
      <c r="D133" s="158">
        <v>163.09</v>
      </c>
      <c r="E133" s="158"/>
    </row>
    <row r="134" spans="1:5" x14ac:dyDescent="0.25">
      <c r="A134" s="143" t="s">
        <v>59</v>
      </c>
      <c r="B134" s="158">
        <v>0</v>
      </c>
      <c r="C134" s="158">
        <v>0</v>
      </c>
      <c r="D134" s="158">
        <v>939.26</v>
      </c>
      <c r="E134" s="158"/>
    </row>
    <row r="135" spans="1:5" x14ac:dyDescent="0.25">
      <c r="A135" s="141" t="s">
        <v>60</v>
      </c>
      <c r="B135" s="159">
        <v>623</v>
      </c>
      <c r="C135" s="159">
        <v>623</v>
      </c>
      <c r="D135" s="159">
        <v>704.24</v>
      </c>
      <c r="E135" s="159">
        <v>113.04</v>
      </c>
    </row>
    <row r="136" spans="1:5" x14ac:dyDescent="0.25">
      <c r="A136" s="143" t="s">
        <v>63</v>
      </c>
      <c r="B136" s="158">
        <v>0</v>
      </c>
      <c r="C136" s="158">
        <v>0</v>
      </c>
      <c r="D136" s="158">
        <v>704.24</v>
      </c>
      <c r="E136" s="158"/>
    </row>
    <row r="137" spans="1:5" x14ac:dyDescent="0.25">
      <c r="A137" s="152" t="s">
        <v>152</v>
      </c>
      <c r="B137" s="158">
        <v>831775</v>
      </c>
      <c r="C137" s="158">
        <v>831775</v>
      </c>
      <c r="D137" s="158">
        <v>971906.79</v>
      </c>
      <c r="E137" s="158">
        <v>116.85</v>
      </c>
    </row>
    <row r="138" spans="1:5" x14ac:dyDescent="0.25">
      <c r="A138" s="141" t="s">
        <v>21</v>
      </c>
      <c r="B138" s="159">
        <v>787385</v>
      </c>
      <c r="C138" s="159">
        <v>787385</v>
      </c>
      <c r="D138" s="159">
        <v>927371.65</v>
      </c>
      <c r="E138" s="159">
        <v>117.78</v>
      </c>
    </row>
    <row r="139" spans="1:5" x14ac:dyDescent="0.25">
      <c r="A139" s="143" t="s">
        <v>23</v>
      </c>
      <c r="B139" s="158">
        <v>0</v>
      </c>
      <c r="C139" s="158">
        <v>0</v>
      </c>
      <c r="D139" s="158">
        <v>758128.91</v>
      </c>
      <c r="E139" s="158"/>
    </row>
    <row r="140" spans="1:5" x14ac:dyDescent="0.25">
      <c r="A140" s="143" t="s">
        <v>145</v>
      </c>
      <c r="B140" s="158">
        <v>0</v>
      </c>
      <c r="C140" s="158">
        <v>0</v>
      </c>
      <c r="D140" s="158">
        <v>4788.84</v>
      </c>
      <c r="E140" s="158"/>
    </row>
    <row r="141" spans="1:5" x14ac:dyDescent="0.25">
      <c r="A141" s="143" t="s">
        <v>240</v>
      </c>
      <c r="B141" s="158">
        <v>0</v>
      </c>
      <c r="C141" s="158">
        <v>0</v>
      </c>
      <c r="D141" s="158">
        <v>4464.3500000000004</v>
      </c>
      <c r="E141" s="158"/>
    </row>
    <row r="142" spans="1:5" x14ac:dyDescent="0.25">
      <c r="A142" s="143" t="s">
        <v>25</v>
      </c>
      <c r="B142" s="158">
        <v>0</v>
      </c>
      <c r="C142" s="158">
        <v>0</v>
      </c>
      <c r="D142" s="158">
        <v>32761.599999999999</v>
      </c>
      <c r="E142" s="158"/>
    </row>
    <row r="143" spans="1:5" x14ac:dyDescent="0.25">
      <c r="A143" s="143" t="s">
        <v>27</v>
      </c>
      <c r="B143" s="158">
        <v>0</v>
      </c>
      <c r="C143" s="158">
        <v>0</v>
      </c>
      <c r="D143" s="158">
        <v>127227.95</v>
      </c>
      <c r="E143" s="158"/>
    </row>
    <row r="144" spans="1:5" x14ac:dyDescent="0.25">
      <c r="A144" s="141" t="s">
        <v>28</v>
      </c>
      <c r="B144" s="159">
        <v>44390</v>
      </c>
      <c r="C144" s="159">
        <v>44390</v>
      </c>
      <c r="D144" s="159">
        <v>44535.14</v>
      </c>
      <c r="E144" s="159">
        <v>100.33</v>
      </c>
    </row>
    <row r="145" spans="1:5" x14ac:dyDescent="0.25">
      <c r="A145" s="143" t="s">
        <v>30</v>
      </c>
      <c r="B145" s="158">
        <v>0</v>
      </c>
      <c r="C145" s="158">
        <v>0</v>
      </c>
      <c r="D145" s="158">
        <v>2107.4899999999998</v>
      </c>
      <c r="E145" s="158"/>
    </row>
    <row r="146" spans="1:5" x14ac:dyDescent="0.25">
      <c r="A146" s="143" t="s">
        <v>31</v>
      </c>
      <c r="B146" s="158">
        <v>0</v>
      </c>
      <c r="C146" s="158">
        <v>0</v>
      </c>
      <c r="D146" s="158">
        <v>36646.620000000003</v>
      </c>
      <c r="E146" s="158"/>
    </row>
    <row r="147" spans="1:5" x14ac:dyDescent="0.25">
      <c r="A147" s="143" t="s">
        <v>32</v>
      </c>
      <c r="B147" s="158">
        <v>0</v>
      </c>
      <c r="C147" s="158">
        <v>0</v>
      </c>
      <c r="D147" s="158">
        <v>350</v>
      </c>
      <c r="E147" s="158"/>
    </row>
    <row r="148" spans="1:5" x14ac:dyDescent="0.25">
      <c r="A148" s="143" t="s">
        <v>33</v>
      </c>
      <c r="B148" s="158">
        <v>0</v>
      </c>
      <c r="C148" s="158">
        <v>0</v>
      </c>
      <c r="D148" s="158">
        <v>16.8</v>
      </c>
      <c r="E148" s="158"/>
    </row>
    <row r="149" spans="1:5" x14ac:dyDescent="0.25">
      <c r="A149" s="143" t="s">
        <v>57</v>
      </c>
      <c r="B149" s="158">
        <v>0</v>
      </c>
      <c r="C149" s="158">
        <v>0</v>
      </c>
      <c r="D149" s="158">
        <v>25</v>
      </c>
      <c r="E149" s="158"/>
    </row>
    <row r="150" spans="1:5" x14ac:dyDescent="0.25">
      <c r="A150" s="143" t="s">
        <v>58</v>
      </c>
      <c r="B150" s="158">
        <v>0</v>
      </c>
      <c r="C150" s="158">
        <v>0</v>
      </c>
      <c r="D150" s="158">
        <v>2016</v>
      </c>
      <c r="E150" s="158"/>
    </row>
    <row r="151" spans="1:5" x14ac:dyDescent="0.25">
      <c r="A151" s="143" t="s">
        <v>59</v>
      </c>
      <c r="B151" s="158">
        <v>0</v>
      </c>
      <c r="C151" s="158">
        <v>0</v>
      </c>
      <c r="D151" s="158">
        <v>3373.23</v>
      </c>
      <c r="E151" s="158"/>
    </row>
    <row r="152" spans="1:5" x14ac:dyDescent="0.25">
      <c r="A152" s="152" t="s">
        <v>193</v>
      </c>
      <c r="B152" s="158">
        <v>0</v>
      </c>
      <c r="C152" s="158">
        <v>0</v>
      </c>
      <c r="D152" s="158">
        <v>180</v>
      </c>
      <c r="E152" s="158"/>
    </row>
    <row r="153" spans="1:5" x14ac:dyDescent="0.25">
      <c r="A153" s="141" t="s">
        <v>28</v>
      </c>
      <c r="B153" s="159">
        <v>0</v>
      </c>
      <c r="C153" s="159">
        <v>0</v>
      </c>
      <c r="D153" s="159">
        <v>180</v>
      </c>
      <c r="E153" s="159">
        <v>0</v>
      </c>
    </row>
    <row r="154" spans="1:5" x14ac:dyDescent="0.25">
      <c r="A154" s="143" t="s">
        <v>30</v>
      </c>
      <c r="B154" s="158">
        <v>0</v>
      </c>
      <c r="C154" s="158">
        <v>0</v>
      </c>
      <c r="D154" s="158">
        <v>0</v>
      </c>
      <c r="E154" s="158"/>
    </row>
    <row r="155" spans="1:5" x14ac:dyDescent="0.25">
      <c r="A155" s="138" t="s">
        <v>297</v>
      </c>
      <c r="B155" s="160">
        <v>4145</v>
      </c>
      <c r="C155" s="160">
        <v>4145</v>
      </c>
      <c r="D155" s="160">
        <v>2500</v>
      </c>
      <c r="E155" s="160">
        <v>60.31</v>
      </c>
    </row>
    <row r="156" spans="1:5" x14ac:dyDescent="0.25">
      <c r="A156" s="152" t="s">
        <v>153</v>
      </c>
      <c r="B156" s="158">
        <v>4145</v>
      </c>
      <c r="C156" s="158">
        <v>4145</v>
      </c>
      <c r="D156" s="158">
        <v>2500</v>
      </c>
      <c r="E156" s="158">
        <v>60.31</v>
      </c>
    </row>
    <row r="157" spans="1:5" x14ac:dyDescent="0.25">
      <c r="A157" s="141" t="s">
        <v>81</v>
      </c>
      <c r="B157" s="159">
        <v>3045</v>
      </c>
      <c r="C157" s="159">
        <v>3045</v>
      </c>
      <c r="D157" s="159">
        <v>0</v>
      </c>
      <c r="E157" s="159">
        <v>0</v>
      </c>
    </row>
    <row r="158" spans="1:5" x14ac:dyDescent="0.25">
      <c r="A158" s="141" t="s">
        <v>97</v>
      </c>
      <c r="B158" s="154">
        <v>1100</v>
      </c>
      <c r="C158" s="154">
        <v>1100</v>
      </c>
      <c r="D158" s="136">
        <v>2500</v>
      </c>
      <c r="E158" s="136">
        <v>227.27</v>
      </c>
    </row>
    <row r="159" spans="1:5" x14ac:dyDescent="0.25">
      <c r="A159" s="143" t="s">
        <v>99</v>
      </c>
      <c r="B159" s="157">
        <v>0</v>
      </c>
      <c r="C159" s="157">
        <v>0</v>
      </c>
      <c r="D159" s="144">
        <v>2500</v>
      </c>
      <c r="E159" s="144"/>
    </row>
    <row r="160" spans="1:5" x14ac:dyDescent="0.25">
      <c r="A160" s="141"/>
      <c r="B160" s="137"/>
      <c r="C160" s="137"/>
      <c r="D160" s="137"/>
      <c r="E160" s="137"/>
    </row>
    <row r="161" spans="1:5" x14ac:dyDescent="0.25">
      <c r="A161" s="141"/>
      <c r="B161" s="137"/>
      <c r="C161" s="137"/>
      <c r="D161" s="137"/>
      <c r="E161" s="137"/>
    </row>
    <row r="162" spans="1:5" x14ac:dyDescent="0.25">
      <c r="A162" s="141"/>
      <c r="B162" s="136"/>
      <c r="C162" s="136"/>
      <c r="D162" s="136"/>
      <c r="E162" s="137"/>
    </row>
    <row r="163" spans="1:5" x14ac:dyDescent="0.25">
      <c r="A163" s="143" t="s">
        <v>290</v>
      </c>
      <c r="B163" s="145"/>
      <c r="C163" s="145"/>
      <c r="D163" s="144"/>
      <c r="E163" s="145"/>
    </row>
    <row r="164" spans="1:5" x14ac:dyDescent="0.25">
      <c r="A164" s="143"/>
      <c r="B164" s="145"/>
      <c r="C164" s="145"/>
      <c r="D164" s="144"/>
      <c r="E164" s="145"/>
    </row>
    <row r="165" spans="1:5" x14ac:dyDescent="0.25">
      <c r="A165" s="143" t="s">
        <v>291</v>
      </c>
      <c r="B165" s="145"/>
      <c r="C165" s="145"/>
      <c r="D165" s="144"/>
      <c r="E165" s="145"/>
    </row>
    <row r="166" spans="1:5" x14ac:dyDescent="0.25">
      <c r="A166" s="143"/>
      <c r="B166" s="145"/>
      <c r="C166" s="145"/>
      <c r="D166" s="144"/>
      <c r="E166" s="145"/>
    </row>
    <row r="167" spans="1:5" x14ac:dyDescent="0.25">
      <c r="A167" s="143"/>
      <c r="B167" s="145"/>
      <c r="C167" s="145"/>
      <c r="D167" s="144"/>
      <c r="E167" s="145"/>
    </row>
    <row r="168" spans="1:5" x14ac:dyDescent="0.25">
      <c r="A168" s="141"/>
      <c r="B168" s="136"/>
      <c r="C168" s="136"/>
      <c r="D168" s="136"/>
      <c r="E168" s="137"/>
    </row>
    <row r="169" spans="1:5" ht="26.25" x14ac:dyDescent="0.25">
      <c r="A169" s="143"/>
      <c r="B169" s="145"/>
      <c r="C169" s="145" t="s">
        <v>301</v>
      </c>
      <c r="D169" s="158" t="s">
        <v>300</v>
      </c>
      <c r="E169" s="145"/>
    </row>
    <row r="170" spans="1:5" x14ac:dyDescent="0.25">
      <c r="A170" s="143"/>
      <c r="B170" s="145"/>
      <c r="C170" s="145"/>
      <c r="D170" s="144"/>
      <c r="E170" s="145"/>
    </row>
    <row r="171" spans="1:5" x14ac:dyDescent="0.25">
      <c r="A171" s="143"/>
      <c r="B171" s="145"/>
      <c r="C171" s="162" t="s">
        <v>302</v>
      </c>
      <c r="D171" s="142"/>
      <c r="E171" s="145"/>
    </row>
    <row r="172" spans="1:5" x14ac:dyDescent="0.25">
      <c r="A172" s="143"/>
      <c r="B172" s="145"/>
      <c r="C172" s="145"/>
      <c r="D172" s="142"/>
      <c r="E172" s="145"/>
    </row>
    <row r="173" spans="1:5" x14ac:dyDescent="0.25">
      <c r="A173" s="143"/>
      <c r="B173" s="145"/>
      <c r="C173" s="145"/>
      <c r="D173" s="142"/>
      <c r="E173" s="145"/>
    </row>
    <row r="174" spans="1:5" x14ac:dyDescent="0.25">
      <c r="A174" s="139" t="s">
        <v>299</v>
      </c>
      <c r="B174" s="145"/>
      <c r="C174" s="145"/>
      <c r="D174" s="144"/>
      <c r="E174" s="145"/>
    </row>
    <row r="175" spans="1:5" x14ac:dyDescent="0.25">
      <c r="A175" s="139" t="s">
        <v>304</v>
      </c>
      <c r="B175" s="145"/>
      <c r="C175" s="145"/>
      <c r="D175" s="144"/>
      <c r="E175" s="145"/>
    </row>
    <row r="176" spans="1:5" x14ac:dyDescent="0.25">
      <c r="A176" s="161" t="s">
        <v>303</v>
      </c>
      <c r="B176" s="146"/>
      <c r="C176" s="146"/>
      <c r="D176" s="140"/>
      <c r="E176" s="146"/>
    </row>
    <row r="177" spans="1:5" x14ac:dyDescent="0.25">
      <c r="A177" s="141"/>
      <c r="B177" s="137"/>
      <c r="C177" s="137"/>
      <c r="D177" s="137"/>
      <c r="E177" s="137"/>
    </row>
    <row r="178" spans="1:5" x14ac:dyDescent="0.25">
      <c r="A178" s="147"/>
      <c r="B178" s="147"/>
      <c r="C178" s="147"/>
      <c r="D178" s="147"/>
      <c r="E178" s="148"/>
    </row>
  </sheetData>
  <autoFilter ref="B12:E159" xr:uid="{00000000-0009-0000-0000-000006000000}"/>
  <mergeCells count="3">
    <mergeCell ref="A1:E1"/>
    <mergeCell ref="A3:E3"/>
    <mergeCell ref="A5:E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Račun prihoda i rashoda</vt:lpstr>
      <vt:lpstr>Račun prihoda i rashoda prema f</vt:lpstr>
      <vt:lpstr>Rashodi prema funkcijskoj klasi</vt:lpstr>
      <vt:lpstr>Rač fin-Tablica 4.</vt:lpstr>
      <vt:lpstr>Rač fin-Tablica 5.</vt:lpstr>
      <vt:lpstr>Posebni dio-Tablica 6.</vt:lpstr>
      <vt:lpstr>'Posebni dio-Tablica 6.'!Ispis_naslova</vt:lpstr>
      <vt:lpstr>'Račun prihoda i rashoda'!Ispis_naslova</vt:lpstr>
      <vt:lpstr>'Račun prihoda i rashoda prema f'!Ispis_naslova</vt:lpstr>
      <vt:lpstr>'Rashodi prema funkcijskoj klasi'!Ispis_naslova</vt:lpstr>
      <vt:lpstr>'Rač fin-Tablica 5.'!Podrucje_ispisa</vt:lpstr>
      <vt:lpstr>'Račun prihoda i rashoda'!Podrucje_ispisa</vt:lpstr>
      <vt:lpstr>'Račun prihoda i rashoda prema f'!Podrucje_ispisa</vt:lpstr>
      <vt:lpstr>'Rashodi prema funkcijskoj klasi'!Podrucje_ispisa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Sonja Kolarek</cp:lastModifiedBy>
  <cp:lastPrinted>2025-04-16T09:40:27Z</cp:lastPrinted>
  <dcterms:created xsi:type="dcterms:W3CDTF">2018-03-15T13:07:00Z</dcterms:created>
  <dcterms:modified xsi:type="dcterms:W3CDTF">2025-04-16T09:43:32Z</dcterms:modified>
</cp:coreProperties>
</file>